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330" windowWidth="19320" windowHeight="11460" firstSheet="1" activeTab="1"/>
  </bookViews>
  <sheets>
    <sheet name="Opće obrazovanje" sheetId="12" r:id="rId1"/>
    <sheet name="ZA PDF WEB" sheetId="11" r:id="rId2"/>
  </sheets>
  <externalReferences>
    <externalReference r:id="rId3"/>
    <externalReference r:id="rId4"/>
  </externalReferences>
  <definedNames>
    <definedName name="a">[1]Codes!$H$2:$H$17</definedName>
    <definedName name="balance">[2]Codes!$A$3:$A$5</definedName>
    <definedName name="Dec">[1]Codes!$K$3:$K$4</definedName>
    <definedName name="decision3">[1]Codes!$N$2:$N$5</definedName>
    <definedName name="Elig3">[1]Codes!$J$3:$J$12</definedName>
    <definedName name="_xlnm.Print_Area" localSheetId="1">'ZA PDF WEB'!$A$1:$E$360</definedName>
    <definedName name="staff">[1]Codes!$O$3:$O$25</definedName>
    <definedName name="target1">[2]Codes!$D$14:$D$27</definedName>
  </definedNames>
  <calcPr calcId="145621"/>
</workbook>
</file>

<file path=xl/calcChain.xml><?xml version="1.0" encoding="utf-8"?>
<calcChain xmlns="http://schemas.openxmlformats.org/spreadsheetml/2006/main">
  <c r="B27" i="11" l="1"/>
  <c r="C13" i="11" l="1"/>
  <c r="B17" i="11" l="1"/>
  <c r="B9" i="11"/>
  <c r="B3" i="11"/>
  <c r="C9" i="11"/>
  <c r="C3" i="11"/>
  <c r="E51" i="11" l="1"/>
  <c r="E68" i="11" l="1"/>
  <c r="E199" i="11" l="1"/>
  <c r="E179" i="11"/>
  <c r="B16" i="11" s="1"/>
  <c r="E124" i="11"/>
  <c r="E76" i="11"/>
  <c r="B25" i="11" l="1"/>
  <c r="C26" i="11"/>
  <c r="B26" i="11"/>
  <c r="C25" i="11"/>
  <c r="C24" i="11"/>
  <c r="B24" i="11"/>
  <c r="E321" i="11"/>
  <c r="C23" i="11"/>
  <c r="B23" i="11"/>
  <c r="C22" i="11"/>
  <c r="B22" i="11"/>
  <c r="E370" i="11"/>
  <c r="B21" i="11" l="1"/>
  <c r="E364" i="11"/>
  <c r="E371" i="11" s="1"/>
  <c r="E352" i="11"/>
  <c r="E340" i="11"/>
  <c r="E341" i="11" s="1"/>
  <c r="E307" i="11"/>
  <c r="E250" i="11"/>
  <c r="C21" i="11" l="1"/>
  <c r="C27" i="11" s="1"/>
  <c r="E192" i="11" l="1"/>
  <c r="E271" i="11" l="1"/>
  <c r="E308" i="11" s="1"/>
  <c r="E188" i="11" l="1"/>
  <c r="E194" i="11" s="1"/>
  <c r="E348" i="11" l="1"/>
  <c r="E363" i="11"/>
  <c r="E26" i="12" l="1"/>
  <c r="E358" i="11" l="1"/>
  <c r="E345" i="11"/>
  <c r="E353" i="11" s="1"/>
  <c r="E331" i="11"/>
  <c r="E305" i="11"/>
  <c r="E232" i="11"/>
  <c r="E220" i="11"/>
  <c r="E251" i="11" s="1"/>
  <c r="E173" i="11"/>
  <c r="E169" i="11"/>
  <c r="B14" i="11" s="1"/>
  <c r="B13" i="11" s="1"/>
  <c r="E118" i="11"/>
  <c r="E113" i="11"/>
  <c r="E63" i="11"/>
  <c r="E56" i="11"/>
  <c r="E175" i="11" l="1"/>
  <c r="E306" i="11"/>
  <c r="E233" i="11"/>
  <c r="E332" i="11"/>
  <c r="E38" i="12" l="1"/>
</calcChain>
</file>

<file path=xl/comments1.xml><?xml version="1.0" encoding="utf-8"?>
<comments xmlns="http://schemas.openxmlformats.org/spreadsheetml/2006/main">
  <authors>
    <author>azivkovic</author>
  </authors>
  <commentList>
    <comment ref="E276" authorId="0">
      <text>
        <r>
          <rPr>
            <b/>
            <sz val="9"/>
            <color indexed="81"/>
            <rFont val="Tahoma"/>
            <family val="2"/>
          </rPr>
          <t>azivkovic:</t>
        </r>
        <r>
          <rPr>
            <sz val="9"/>
            <color indexed="81"/>
            <rFont val="Tahoma"/>
            <family val="2"/>
          </rPr>
          <t xml:space="preserve">
KOMBINIRANA PRIJAVA, NAVEDENI IZNOS ODNOSI SE NA AKTIVNOST RAZMJENE MLADIH (PROVJERITI!!)</t>
        </r>
      </text>
    </comment>
  </commentList>
</comments>
</file>

<file path=xl/sharedStrings.xml><?xml version="1.0" encoding="utf-8"?>
<sst xmlns="http://schemas.openxmlformats.org/spreadsheetml/2006/main" count="937" uniqueCount="577">
  <si>
    <t>Rok</t>
  </si>
  <si>
    <t>subtotal</t>
  </si>
  <si>
    <t>Naziv korisnika</t>
  </si>
  <si>
    <t>Adresa korisnika</t>
  </si>
  <si>
    <t>Iznos financijske potpore</t>
  </si>
  <si>
    <t>Mobilnost mladih</t>
  </si>
  <si>
    <t>Broj projekata</t>
  </si>
  <si>
    <t>Europska volonterska služba</t>
  </si>
  <si>
    <t>Razmjene mladih</t>
  </si>
  <si>
    <t xml:space="preserve">Mobilnost osoba koje rade s mladima - Osposobljavanja i umrežavanja    </t>
  </si>
  <si>
    <t>Ključna aktivnost 1 - Mobilnost u svrhu učenja za pojedince</t>
  </si>
  <si>
    <t>Ključna aktivnost 2 - Strateška partnerstva</t>
  </si>
  <si>
    <t xml:space="preserve">Strateška partnerstva </t>
  </si>
  <si>
    <t>Strateška partnerstva isključivo između škola</t>
  </si>
  <si>
    <t>Projektni broj</t>
  </si>
  <si>
    <t>Strateška partnerstva</t>
  </si>
  <si>
    <t>Europska volonterska služba total</t>
  </si>
  <si>
    <t>Razmjene mladih total</t>
  </si>
  <si>
    <t>Mobilnost osoba koje rade s mladima - Osposobljavanja i umrežavanja total</t>
  </si>
  <si>
    <t>FINANCIRANI PROJEKTI U OKVIRU POZIVA NA DOSTAVU PROJEKTNIH PRIJEDLOGA ZA PROGRAM ERASMUS + U 2015. GODINI ZA PODRUČJE VISOKOG OBRAZOVANJA</t>
  </si>
  <si>
    <t>FINANCIRANI PROJEKTI U OKVIRU POZIVA NA DOSTAVU PROJEKTNIH PRIJEDLOGA ZA PROGRAM ERASMUS + U 2015. GODINI ZA PODRUČJE OPĆEG ODGOJA I OBRAZOVANJA</t>
  </si>
  <si>
    <t>Rok 4.2.2015.</t>
  </si>
  <si>
    <t>Rok 30.4.2015.</t>
  </si>
  <si>
    <t>FINANCIRANI PROJEKTI U OKVIRU POZIVA NA DOSTAVU PROJEKTNIH PRIJEDLOGA ZA PROGRAM ERASMUS + U 2015. GODINI ZA 
PODRUČJE OPĆEG ODGOJA I OBRAZOVANJA</t>
  </si>
  <si>
    <t>FINANCIRANI PROJEKTI U OKVIRU POZIVA NA DOSTAVU PROJEKTNIH PRIJEDLOGA ZA PROGRAM ERASMUS + U 2015. GODINI ZA 
PODRUČJE STRUKOVNOG OBRAZOVANJA I OSPOSOBLJAVANJA</t>
  </si>
  <si>
    <t>Ukupan iznos odobrene financijske potpore</t>
  </si>
  <si>
    <t>FINANCIRANI PROJEKTI U OKVIRU POZIVA NA DOSTAVU PROJEKTNIH PRIJEDLOGA ZA PROGRAM ERASMUS + U 2015. GODINI ZA 
PODRUČJE OBRAZOVANJA ODRASLIH</t>
  </si>
  <si>
    <t>4.3.2015.</t>
  </si>
  <si>
    <t>2015-1-HR01-KA103-012787</t>
  </si>
  <si>
    <t>2015-1-HR01-KA103-012954</t>
  </si>
  <si>
    <t>2015-1-HR01-KA103-012798</t>
  </si>
  <si>
    <t>2015-1-HR01-KA103-012947</t>
  </si>
  <si>
    <t>2015-1-HR01-KA103-012883</t>
  </si>
  <si>
    <t>2015-1-HR01-KA103-012886</t>
  </si>
  <si>
    <t>2015-1-HR01-KA103-012862</t>
  </si>
  <si>
    <t>2015-1-HR01-KA103-012847</t>
  </si>
  <si>
    <t>2015-1-HR01-KA103-012831</t>
  </si>
  <si>
    <t>2015-1-HR01-KA103-012763</t>
  </si>
  <si>
    <t>2015-1-HR01-KA103-012771</t>
  </si>
  <si>
    <t>2015-1-HR01-KA103-012868</t>
  </si>
  <si>
    <t>2015-1-HR01-KA103-013014</t>
  </si>
  <si>
    <t>2015-1-HR01-KA103-012765</t>
  </si>
  <si>
    <t>2015-1-HR01-KA103-012971</t>
  </si>
  <si>
    <t>2015-1-HR01-KA103-012856</t>
  </si>
  <si>
    <t>2015-1-HR01-KA103-012761</t>
  </si>
  <si>
    <t>2015-1-HR01-KA103-012803</t>
  </si>
  <si>
    <t>2015-1-HR01-KA103-012753</t>
  </si>
  <si>
    <t>2015-1-HR01-KA103-012890</t>
  </si>
  <si>
    <t>2015-1-HR01-KA103-012876</t>
  </si>
  <si>
    <t>2015-1-HR01-KA103-012760</t>
  </si>
  <si>
    <t>2015-1-HR01-KA103-012817</t>
  </si>
  <si>
    <t>2015-1-HR01-KA103-012941</t>
  </si>
  <si>
    <t>2015-1-HR01-KA103-012962</t>
  </si>
  <si>
    <t>2015-1-HR01-KA103-012780</t>
  </si>
  <si>
    <t>2015-1-HR01-KA103-012785</t>
  </si>
  <si>
    <t>2015-1-HR01-KA103-012832</t>
  </si>
  <si>
    <t>2015-1-HR01-KA103-012779</t>
  </si>
  <si>
    <t>2015-1-HR01-KA103-012871</t>
  </si>
  <si>
    <t>2015-1-HR01-KA103-012889</t>
  </si>
  <si>
    <t>2015-1-HR01-KA103-012818</t>
  </si>
  <si>
    <t>2015-1-HR01-KA103-012790</t>
  </si>
  <si>
    <t>2015-1-HR01-KA103-012892</t>
  </si>
  <si>
    <t>2015-1-HR01-KA103-012846</t>
  </si>
  <si>
    <t>2015-1-HR01-KA103-012814</t>
  </si>
  <si>
    <t>2015-1-HR01-KA103-012758</t>
  </si>
  <si>
    <t>2015-1-HR01-KA103-012752</t>
  </si>
  <si>
    <t>2015-1-HR01-KA103-012791</t>
  </si>
  <si>
    <t>2015-1-HR01-KA103-012808</t>
  </si>
  <si>
    <t>2015-1-HR01-KA103-012801</t>
  </si>
  <si>
    <t>Veleučilište Nikola Tesla u Gospiću</t>
  </si>
  <si>
    <t>Bana Ivana Karlovića 16, 53000 Gospić</t>
  </si>
  <si>
    <t>Visoka poslovna škola PAR</t>
  </si>
  <si>
    <t>Trg Riječke rezolucije 4, 51000 Rijeka</t>
  </si>
  <si>
    <t>Visoka škola za sigurnost s pravom javnosti</t>
  </si>
  <si>
    <t>Ulica Ivana Lučića 5, 10000 Zagreb</t>
  </si>
  <si>
    <t>Visoka poslovna škola Zagreb s pravom javnosti</t>
  </si>
  <si>
    <t>Ulica grada Vukovara 68, 10000 Zagreb</t>
  </si>
  <si>
    <t>Edward Bernays College of Communication Management</t>
  </si>
  <si>
    <t>Jurja Ratkaja 8, 10000 Zagreb</t>
  </si>
  <si>
    <t>RRiF Visoka škola za financijski menadžment</t>
  </si>
  <si>
    <t>Visoka škola za menadzment i dizajn Aspira</t>
  </si>
  <si>
    <t>Mike Tripala 6, 21000 Split</t>
  </si>
  <si>
    <t>Visoka škola tržišnih komunikacija Agora</t>
  </si>
  <si>
    <t>Ilica 242 , 10000 Zagreb</t>
  </si>
  <si>
    <t>Visoka škola za ekonomiju, poduzetništvo i upravljanje Nikola Šubić Zrinski</t>
  </si>
  <si>
    <t>Selska cesta 119, 10110 Zagreb</t>
  </si>
  <si>
    <t>Hrvatsko katoličko sveučiliste</t>
  </si>
  <si>
    <t>Visoka škola međunarodnih odnosa i diplomacije Dag Hammarskjöld</t>
  </si>
  <si>
    <t>Visoko učilište Algebra - Visoka škola za primijenjeno računarstvo</t>
  </si>
  <si>
    <t>Ilica 242, 10000 Zagreb</t>
  </si>
  <si>
    <t>Politehnika Pula - Visoka tehničko-poslovna škola</t>
  </si>
  <si>
    <t>Riva 6, 52100 Pula</t>
  </si>
  <si>
    <t>Visoko učilište Effectus-visoka škola za financije i pravo</t>
  </si>
  <si>
    <t>Trg J.F.Kennedyja 2, 10000 Zagreb</t>
  </si>
  <si>
    <t>Visoka poslovna škola Libertas</t>
  </si>
  <si>
    <t>Trg J. F. Kennedyja 6b, 10000 Zagreb</t>
  </si>
  <si>
    <t>Veleučilište Marko Marulić</t>
  </si>
  <si>
    <t>Krešimirova 30, 22300 Knin</t>
  </si>
  <si>
    <t>Rochester Institute od Technology (RIT Croatia)</t>
  </si>
  <si>
    <t>Don Frana Bulića 6, 20000 Dubrovnik</t>
  </si>
  <si>
    <t>Visoka škola za informacijske tehnologije</t>
  </si>
  <si>
    <t>Klaićeva 7, 10000 Zagreb</t>
  </si>
  <si>
    <t>Visoka škola za menadžment u turizmu i informatici u Virovitici</t>
  </si>
  <si>
    <t>Ulica Matije Gupca 78, 33000 Virovitica</t>
  </si>
  <si>
    <t>Visoka tehnička škola u Bjelovaru</t>
  </si>
  <si>
    <t>Trg Eugena Kvaternika 4, 43000 Bjelovar</t>
  </si>
  <si>
    <t>Visoko gospodarsko učilište u Križevcima</t>
  </si>
  <si>
    <t>Milislava Demerca 1, 48260 Križevci</t>
  </si>
  <si>
    <t>Međimursko veleučiliste u Čakovcu</t>
  </si>
  <si>
    <t>Bana Josipa Jelačića 22/a , 40000 Čakovec</t>
  </si>
  <si>
    <t>Veleučilište u Slavonskom Brodu</t>
  </si>
  <si>
    <t>Dr. Mile Budaka 1, 35000 Slavonski Brod</t>
  </si>
  <si>
    <t>Veleučilište Lavoslav Ružička u Vukovaru</t>
  </si>
  <si>
    <t>Županijska 50, 32000 Vukovar</t>
  </si>
  <si>
    <t>Zagrebačka škola ekonomije i managementa</t>
  </si>
  <si>
    <t>Jordanovac 110, 10000 Zagreb</t>
  </si>
  <si>
    <t>Veleučilište Velika Gorica</t>
  </si>
  <si>
    <t>Zagrebačka 5, 10410 Velika Gorica</t>
  </si>
  <si>
    <t>Veleučilište u Požegi</t>
  </si>
  <si>
    <t>Vukovarska 17, 34000 Požega</t>
  </si>
  <si>
    <t>Veleučilište VERN</t>
  </si>
  <si>
    <t>Trg bana Jelačića 3, 10000 Zagreb</t>
  </si>
  <si>
    <t>Sveučilište u Dubrovniku</t>
  </si>
  <si>
    <t>Branitelja Dubrovnika 29, 20000 Dubrovnik</t>
  </si>
  <si>
    <t>Veleučilište u Karlovcu</t>
  </si>
  <si>
    <t>Ivana Meštrovića 10, 47000 Karlovac</t>
  </si>
  <si>
    <t>Sveučiliste Sjever</t>
  </si>
  <si>
    <t>Trg dr. Žarka Dolinara 1, 48000 Koprivnica</t>
  </si>
  <si>
    <t>Sveučilište Jurja Dobrile u Puli</t>
  </si>
  <si>
    <t>Zagrebačka 30, 52100 Pula</t>
  </si>
  <si>
    <t>Veleučilište u Rijeci</t>
  </si>
  <si>
    <t>Trpimirova 2/V , 51000 Rijeka</t>
  </si>
  <si>
    <t>Veleučilište Baltazar Zaprešić</t>
  </si>
  <si>
    <t>Vladimira Novaka 23, 10290 Zaprešić</t>
  </si>
  <si>
    <t>Zdravstveno veleučiliste</t>
  </si>
  <si>
    <t xml:space="preserve">Mlinarska cesta 38, 10000 Zagreb </t>
  </si>
  <si>
    <t>Tehničko veleučilište u Zagrebu</t>
  </si>
  <si>
    <t>Vrbik 8, 10000 Zagreb</t>
  </si>
  <si>
    <t>Sveučilište u Zadru</t>
  </si>
  <si>
    <t>Ulica Mihovila Pavlinovića bb, 23000 Zadar</t>
  </si>
  <si>
    <t>Sveučilište u Rijeci</t>
  </si>
  <si>
    <t>Trg braće Mažuranića 10, 51000 Rijeka</t>
  </si>
  <si>
    <t>Sveučilišta Josipa Jurja Strossmayera u Osijeku</t>
  </si>
  <si>
    <t>Trg Svetog Trojstva 3, 31000 Osijek</t>
  </si>
  <si>
    <t>Sveučilište u Splitu</t>
  </si>
  <si>
    <t>Livanjska 5, 21000 Split</t>
  </si>
  <si>
    <t>Sveučilište u Zagrebu</t>
  </si>
  <si>
    <t>Trg maršala Tita 14, 10000 Zagreb</t>
  </si>
  <si>
    <t>2015-1-HR01-KA102-012919</t>
  </si>
  <si>
    <t>2015-1-HR01-KA102-012933</t>
  </si>
  <si>
    <t>2015-1-HR01-KA102-012816</t>
  </si>
  <si>
    <t>2015-1-HR01-KA102-012903</t>
  </si>
  <si>
    <t>2015-1-HR01-KA102-012873</t>
  </si>
  <si>
    <t>2015-1-HR01-KA102-012992</t>
  </si>
  <si>
    <t>2015-1-HR01-KA102-012879</t>
  </si>
  <si>
    <t>2015-1-HR01-KA102-012796</t>
  </si>
  <si>
    <t>2015-1-HR01-KA102-012799</t>
  </si>
  <si>
    <t>2015-1-HR01-KA102-012821</t>
  </si>
  <si>
    <t>2015-1-HR01-KA102-012988</t>
  </si>
  <si>
    <t>2015-1-HR01-KA102-012946</t>
  </si>
  <si>
    <t>2015-1-HR01-KA102-012851</t>
  </si>
  <si>
    <t>2015-1-HR01-KA102-013011</t>
  </si>
  <si>
    <t>2015-1-HR01-KA102-012969</t>
  </si>
  <si>
    <t>2015-1-HR01-KA102-012981</t>
  </si>
  <si>
    <t>2015-1-HR01-KA102-012813</t>
  </si>
  <si>
    <t>2015-1-HR01-KA102-012996</t>
  </si>
  <si>
    <t>2015-1-HR01-KA102-012853</t>
  </si>
  <si>
    <t>2015-1-HR01-KA102-012953</t>
  </si>
  <si>
    <t>2015-1-HR01-KA102-012794</t>
  </si>
  <si>
    <t>2015-1-HR01-KA102-012834</t>
  </si>
  <si>
    <t>2015-1-HR01-KA102-012807</t>
  </si>
  <si>
    <t>2015-1-HR01-KA102-013006</t>
  </si>
  <si>
    <t>2015-1-HR01-KA102-012977</t>
  </si>
  <si>
    <t>2015-1-HR01-KA102-012823</t>
  </si>
  <si>
    <t>2015-1-HR01-KA102-013001</t>
  </si>
  <si>
    <t>2015-1-HR01-KA102-012777</t>
  </si>
  <si>
    <t>2015-1-HR01-KA102-012895</t>
  </si>
  <si>
    <t>2015-1-HR01-KA102-012904</t>
  </si>
  <si>
    <t>2015-1-HR01-KA102-012896</t>
  </si>
  <si>
    <t>2015-1-HR01-KA102-012911</t>
  </si>
  <si>
    <t>2015-1-HR01-KA102-012957</t>
  </si>
  <si>
    <t>Hrvatsko društvo likovnih umjetnika</t>
  </si>
  <si>
    <t>Industrijsko-obrtnička škola Šibenik</t>
  </si>
  <si>
    <t>Srednja škola Buzet</t>
  </si>
  <si>
    <t>Obrtnička škola</t>
  </si>
  <si>
    <t>Škola za cestovni promet</t>
  </si>
  <si>
    <t>Privatna srednja škola Wallner</t>
  </si>
  <si>
    <t>Obrtnička škola Koprivnica</t>
  </si>
  <si>
    <t>Srednja škola Stjepana Sulimanca</t>
  </si>
  <si>
    <t>Strukovna škola Gospić</t>
  </si>
  <si>
    <t>Gospodarska škola</t>
  </si>
  <si>
    <t>Ekonomska škola Velika Gorica</t>
  </si>
  <si>
    <t>Obrtna tehnička škola</t>
  </si>
  <si>
    <t>Tehnička škola Sisak</t>
  </si>
  <si>
    <t>Industrijsko-obrtnička škola</t>
  </si>
  <si>
    <t>Tehnička škola Kutina</t>
  </si>
  <si>
    <t>Elektrotehnička škola</t>
  </si>
  <si>
    <t>Elektrotehnička i prometna škola Osijek</t>
  </si>
  <si>
    <t>Škola za medicinske sestre Mlinarska</t>
  </si>
  <si>
    <t xml:space="preserve">Poljoprivredna škola </t>
  </si>
  <si>
    <t>Obrtnička i industrijska graditeljska škola</t>
  </si>
  <si>
    <t>Učenički dom</t>
  </si>
  <si>
    <t>Srednja škola Isidora Kršnjavoga</t>
  </si>
  <si>
    <t>Srednja medicinska škola Slavonski Brod</t>
  </si>
  <si>
    <t>Škola za montažu instalacija i metalnih konstrukcija</t>
  </si>
  <si>
    <t>Privatna gimnazija i ekonomsko-informatička škola Futura</t>
  </si>
  <si>
    <t>Tehnička škola</t>
  </si>
  <si>
    <t>Strojarska tehnička škola Osijek</t>
  </si>
  <si>
    <t>Obrtnička škola za osobne usluge</t>
  </si>
  <si>
    <t>Srednja škola Prelog</t>
  </si>
  <si>
    <t>Hotelijersko-turistička i ugostiteljska škola</t>
  </si>
  <si>
    <t>Martićeva 29, 10000 Zagreb</t>
  </si>
  <si>
    <t>Trg žrtava fašizma 16, 10000 Zagreb</t>
  </si>
  <si>
    <t>Ulica Ante Šupuka 31, 22000 Šibenik</t>
  </si>
  <si>
    <t>Antuna Cerovca-Tončića 7, 52420 Buzet</t>
  </si>
  <si>
    <t>Nodilova 3, 21000 Split</t>
  </si>
  <si>
    <t>Trg J. F. Kennedyja 8, 10000 Zagreb</t>
  </si>
  <si>
    <t>Makarska 36, 21000 Split</t>
  </si>
  <si>
    <t>Trg slobode 7, 48000 Koprivnica</t>
  </si>
  <si>
    <t>Trg Kralja Tomislava 6, 33405 Pitomača</t>
  </si>
  <si>
    <t>Budačka 24, 53000 Gospić</t>
  </si>
  <si>
    <t>Vladimira Nazora 38, 40000 Čakovec</t>
  </si>
  <si>
    <t>Ul. kralja Stjepana Tomaševića 21, 10410 Velika Gorica</t>
  </si>
  <si>
    <t>Plančićeva 1, 21000 Split</t>
  </si>
  <si>
    <t>Marijana Cvetkovića 2, 44010 Sisak</t>
  </si>
  <si>
    <t>Hrvatskih branitelja 6, 44320 Kutina</t>
  </si>
  <si>
    <t>Konavoska 2, 10000 Zagreb</t>
  </si>
  <si>
    <t>Istarska 3, 31000 Osijek</t>
  </si>
  <si>
    <t>Mlinarska cesta 34, 10000 Zagreb</t>
  </si>
  <si>
    <t>Gjure Prejca 2, 10000 Zagreb</t>
  </si>
  <si>
    <t>Avenija Većeslava Holjevca br.13, 10020 Zagreb</t>
  </si>
  <si>
    <t>Tomaša Masaryka 25, 33000 Virovitica</t>
  </si>
  <si>
    <t>Augusta Cesarca 20, 31500 Našice</t>
  </si>
  <si>
    <t>Vatroslava Jagića 3A, 35000 Slavonski Brod</t>
  </si>
  <si>
    <t>Sveti Duh 129, 10000 Zagreb</t>
  </si>
  <si>
    <t>Divka Budaka 1D, 10000 Zagreb</t>
  </si>
  <si>
    <t>Eugena Kumičića 55, 35000 Slavonski Brod</t>
  </si>
  <si>
    <t>Osječka 33, 34000 Požega</t>
  </si>
  <si>
    <t>Savska cesta 23, 10000 Zagreb</t>
  </si>
  <si>
    <t>Čakovečka 1, 40323 Prelog</t>
  </si>
  <si>
    <t>A.G.Matoša 40, 23000 Zadar</t>
  </si>
  <si>
    <t>2015-1-HR01-KA105-012654</t>
  </si>
  <si>
    <t>2015-1-HR01-KA105-012574</t>
  </si>
  <si>
    <t>2015-1-HR01-KA105-012653</t>
  </si>
  <si>
    <t>2015-1-HR01-KA105-012599</t>
  </si>
  <si>
    <t>2015-1-HR01-KA105-012620</t>
  </si>
  <si>
    <t>2015-1-HR01-KA105-012701</t>
  </si>
  <si>
    <t>2015-1-HR01-KA105-012656</t>
  </si>
  <si>
    <t>2015-1-HR01-KA105-012597</t>
  </si>
  <si>
    <t>2015-1-HR01-KA105-012706</t>
  </si>
  <si>
    <t>Civilna, edukativna i transparentna platforma</t>
  </si>
  <si>
    <t>O.A.Z.A.: Sustainable Alternative to Community</t>
  </si>
  <si>
    <t>Skautski klub Split</t>
  </si>
  <si>
    <t>Association for information and education Mladiinfo Croatia</t>
  </si>
  <si>
    <t xml:space="preserve">2015-1-HR01-KA105-012707 </t>
  </si>
  <si>
    <t>2015-1-HR01-KA105-012595</t>
  </si>
  <si>
    <t>2015-1-HR01-KA105-012662</t>
  </si>
  <si>
    <t>2015-1-HR01-KA105-012640</t>
  </si>
  <si>
    <t>2015-1-HR01-KA105-012645</t>
  </si>
  <si>
    <t>2015-1-HR01-KA105-012674</t>
  </si>
  <si>
    <t>2015-1-HR01-KA105-012697</t>
  </si>
  <si>
    <t>Centar za osobni i profesionalni razvoj Syncro - Synergy Croatia</t>
  </si>
  <si>
    <t>Slavonska autohtona udruga Terra Slavonica</t>
  </si>
  <si>
    <t>NEW TENDENCIES</t>
  </si>
  <si>
    <t>Nezavisna udruga mladih</t>
  </si>
  <si>
    <t>Velebitska udruga Kuterevo</t>
  </si>
  <si>
    <t>4.2.2015.</t>
  </si>
  <si>
    <t>2015-1-HR01-KA104-012961</t>
  </si>
  <si>
    <t>Ustanova za obrazovanje odraslih Maksima</t>
  </si>
  <si>
    <t>Matošićeva 4, 21000 Split</t>
  </si>
  <si>
    <t>2015-1-HR01-KA104-012920</t>
  </si>
  <si>
    <t>2015-1-HR01-KA104-012828</t>
  </si>
  <si>
    <t>2015-1-HR01-KA104-012982</t>
  </si>
  <si>
    <t>Hrvatska udruga pripovijedača Pričalica</t>
  </si>
  <si>
    <t>Pučko otvoreno učilište Zagreb</t>
  </si>
  <si>
    <t>Učilište JANTAR - ustanova za obrazovanje odraslih</t>
  </si>
  <si>
    <t>Šimićeva 28, 21000 Split</t>
  </si>
  <si>
    <t>Trg dr. A. Starčevića 5, 33000 Virovitica</t>
  </si>
  <si>
    <t>2015-1-HR01-KA104-012866</t>
  </si>
  <si>
    <t>Obrtničko učilište - ustanova za obrazovanje odraslih</t>
  </si>
  <si>
    <t>Ilica 49, 1000 Zagreb</t>
  </si>
  <si>
    <t>2015-1-HR01-KA105-012671</t>
  </si>
  <si>
    <t>Public institution for the Management of Geomorphologic Monuments of Nature "Cave Park Grabovaca"</t>
  </si>
  <si>
    <t>Trg popa Marka Mesića 2, 53202 Perušić</t>
  </si>
  <si>
    <t>2015-1-HR01-KA105-012621</t>
  </si>
  <si>
    <t>Pod Crikvon 103, 53225 Kuterevo</t>
  </si>
  <si>
    <t>2015-1-HR01-KA105-012677</t>
  </si>
  <si>
    <t>Vitezićeva 60, 10000 Zagreb</t>
  </si>
  <si>
    <t>2015-1-HR01-KA105-012709</t>
  </si>
  <si>
    <t>Udruga za zaštitu prirode i okoliša te promicanje održivog razvoja "Argonauta"</t>
  </si>
  <si>
    <t>Pijaca Društva seoske izobraženosti, 22243 Murter</t>
  </si>
  <si>
    <t>2015-1-HR01-KA105-012699</t>
  </si>
  <si>
    <t>Mirovna grupa mladih Dunav</t>
  </si>
  <si>
    <t>Voćarska 17, 32000 Vukovar</t>
  </si>
  <si>
    <t>2015-1-HR01-KA105-012623</t>
  </si>
  <si>
    <t>Eko Centar Latinovac</t>
  </si>
  <si>
    <t>Latinovac 11, 34350 Čaglin</t>
  </si>
  <si>
    <t>2015-1-HR01-KA105-012629</t>
  </si>
  <si>
    <t>Hrvatska škola Outward Bound (HSOB)</t>
  </si>
  <si>
    <t>Maruševečka 7, 10000 Zagreb</t>
  </si>
  <si>
    <t xml:space="preserve">2015-1-HR01-KA105-012686 </t>
  </si>
  <si>
    <t>Roma National Council</t>
  </si>
  <si>
    <t>Poljana Jurja Andrassyja 6, 10000 Zagreb</t>
  </si>
  <si>
    <t>2015-1-HR01-KA105-012691</t>
  </si>
  <si>
    <t>Association for promotion of IT, Culture and Coexistence (IKS)</t>
  </si>
  <si>
    <t>Turkulinova 9, 44250 Petrinja</t>
  </si>
  <si>
    <t>2015-1-HR01-KA105-012642</t>
  </si>
  <si>
    <t>Capoeira Amazonas Zagreb</t>
  </si>
  <si>
    <t>Veprinačka 15, 10000 Zagreb</t>
  </si>
  <si>
    <t>2015-1-HR01-KA105-012601</t>
  </si>
  <si>
    <t>2015-1-HR01-KA105-012625</t>
  </si>
  <si>
    <t>Udruga Agencija Lokalne Demokracije</t>
  </si>
  <si>
    <t>Trg Sv.Zenona 4, 52474 Brtonigla - Verteneglio</t>
  </si>
  <si>
    <t xml:space="preserve">2015-1-HR01-KA105-012578 </t>
  </si>
  <si>
    <t>Udruga za mlade Alfa Albona</t>
  </si>
  <si>
    <t>Kalić 2, 52220 Labin</t>
  </si>
  <si>
    <t>2015-1-HR01-KA105-012680</t>
  </si>
  <si>
    <t>Savez udruga Rojca</t>
  </si>
  <si>
    <t>Gajeva 3, 52100 Pula</t>
  </si>
  <si>
    <t>Udruga "Arbitražna instutucija Rexlegis"</t>
  </si>
  <si>
    <t>Emilija Randića 4, 51000 Rijeka</t>
  </si>
  <si>
    <t>Bana Nikole Jurišića 4, 31400 Đakovo</t>
  </si>
  <si>
    <t>Odred izviđača pomoraca Posejdon</t>
  </si>
  <si>
    <t>Stepinčeva 34, 21000 Split</t>
  </si>
  <si>
    <t>SVIMA-Udruga za razvoj organizacija civilnog društva i civilnih inicijativa</t>
  </si>
  <si>
    <t>Žena Glava 61, 21 483 Podšpilje</t>
  </si>
  <si>
    <t>Lička 9, 21000 Split</t>
  </si>
  <si>
    <t>Pozioi 7, 52470 Umag</t>
  </si>
  <si>
    <t>Pod Crikvon 103, 10000 Zagreb</t>
  </si>
  <si>
    <t>Hrvatski Crveni križ - Gradsko društvo Crvenog križa Županja</t>
  </si>
  <si>
    <t>Dr. Franje Račkog 30b, 32270 Županja</t>
  </si>
  <si>
    <t>2015-1-HR01-KA105-012685</t>
  </si>
  <si>
    <t>Hrvatska Udruga Mladih</t>
  </si>
  <si>
    <t>Vukovarska 9, 21276 Vrgorac</t>
  </si>
  <si>
    <t>Opatovina 23, 10000 Zagreb</t>
  </si>
  <si>
    <t>Bana Nikole Jurisića 4, 31400 Đakovo</t>
  </si>
  <si>
    <t>Županijska 8, 34000 Požega</t>
  </si>
  <si>
    <t>Udruga za održivi razvoj "POZITIVA SAMOBOR"</t>
  </si>
  <si>
    <t>Ivice Sudnika 9, 10430 Samobor</t>
  </si>
  <si>
    <t>Blatnice 38, 21335 Brist</t>
  </si>
  <si>
    <t>Hrvatskih pavlina 7, 42250 Lepoglava</t>
  </si>
  <si>
    <t>2015-1-HR01-KA105-012693</t>
  </si>
  <si>
    <t>Info zona</t>
  </si>
  <si>
    <t>Jerina 1, 21000 Split</t>
  </si>
  <si>
    <t>2015-1-HR01-KA105-012616</t>
  </si>
  <si>
    <t>Žonglerska grupa "Tontorino"</t>
  </si>
  <si>
    <t>Odvojak Klaićeve 22, 10430 Samobor</t>
  </si>
  <si>
    <t>2015-1-HR01-KA105-012575</t>
  </si>
  <si>
    <t>2015-1-HR01-KA105-012600</t>
  </si>
  <si>
    <t>Volim Volontirati - "VoVo"</t>
  </si>
  <si>
    <t>Klanjčić 49, 10000 Zagreb</t>
  </si>
  <si>
    <t>2015-1-HR01-KA105-012572</t>
  </si>
  <si>
    <t>2015-1-HR01-KA105-012675</t>
  </si>
  <si>
    <t>Udruga roditelja za djecu najteže tjelesne invalide i djecu s teškoćama u razvoju Anđeli</t>
  </si>
  <si>
    <t>Šibenska 33, 21000 Split</t>
  </si>
  <si>
    <t>2015-1-HR01-KA105-012681</t>
  </si>
  <si>
    <t>Udruga za promicanje kvalitetnog obrazovanja mladih s invaliditetom "ZAMISLI"</t>
  </si>
  <si>
    <t>Avenija Marina Držića 71 A, 10000 Zagreb</t>
  </si>
  <si>
    <t>2015-1-HR01-KA105-012668</t>
  </si>
  <si>
    <t>Association for improvement of modern living skills "Realization"</t>
  </si>
  <si>
    <t>II. Breznička 6, 10000 Zagreb</t>
  </si>
  <si>
    <t>2015-1-HR01-KA205-012734</t>
  </si>
  <si>
    <t>Agencija za razvoj Zadarske županije ZADRA NOVA</t>
  </si>
  <si>
    <t>G. Budislavića 99, 23000 Zadar</t>
  </si>
  <si>
    <t>2015-1-HR01-KA347-012627</t>
  </si>
  <si>
    <t>The PRONI Centre for Social Education</t>
  </si>
  <si>
    <t>Šetalište P. Preradovića, 7/II, 31000 Osijek</t>
  </si>
  <si>
    <t xml:space="preserve">2015-1-HR01-KA347-012609 </t>
  </si>
  <si>
    <t>Udruga Regionalni info centar za mlade Rijeka UMKI</t>
  </si>
  <si>
    <t>Kružna 8, 51000 Rijeka</t>
  </si>
  <si>
    <t>2015-1-HR01-KA101-012767</t>
  </si>
  <si>
    <t>Osnovna škola Podmurvice</t>
  </si>
  <si>
    <t>2015-1-HR01-KA101-012951</t>
  </si>
  <si>
    <t>Osnovna škola Horvati</t>
  </si>
  <si>
    <t>2015-1-HR01-KA101-012860</t>
  </si>
  <si>
    <t>Prva gimnazija Varaždin</t>
  </si>
  <si>
    <t>2015-1-HR01-KA101-012781</t>
  </si>
  <si>
    <t>I. osnovna škola Bjelovar</t>
  </si>
  <si>
    <t>2015-1-HR01-KA101-012930</t>
  </si>
  <si>
    <t>Osnovna škola Tina Ujevića</t>
  </si>
  <si>
    <t>2015-1-HR01-KA101-013022</t>
  </si>
  <si>
    <t>X. gimnazija Ivan Supek</t>
  </si>
  <si>
    <t>2015-1-HR01-KA101-012778</t>
  </si>
  <si>
    <t>III. gimnazija Split</t>
  </si>
  <si>
    <t>2015-1-HR01-KA101-012795</t>
  </si>
  <si>
    <t>2015-1-HR01-KA101-012768</t>
  </si>
  <si>
    <t>Dječji vrtić Petar Pan</t>
  </si>
  <si>
    <t>2015-1-HR01-KA101-012881</t>
  </si>
  <si>
    <t>Ekonomska i upravna škola Osijek</t>
  </si>
  <si>
    <t>2015-1-HR01-KA101-012809</t>
  </si>
  <si>
    <t>Prirodoslovna škola Vladimira Preloga</t>
  </si>
  <si>
    <t>2015-1-HR01-KA101-013023</t>
  </si>
  <si>
    <t>Elektrostrojarska škola</t>
  </si>
  <si>
    <t>2015-1-HR01-KA101-012926</t>
  </si>
  <si>
    <t>Osnovna škola Žitnjak</t>
  </si>
  <si>
    <t>2015-1-HR01-KA101-012980</t>
  </si>
  <si>
    <t>Druga osnovna škola Bjelovar</t>
  </si>
  <si>
    <t>2015-1-HR01-KA101-012993</t>
  </si>
  <si>
    <t>Osnovna škola braće Radića Bračević</t>
  </si>
  <si>
    <t>2015-1-HR01-KA101-012914</t>
  </si>
  <si>
    <t>Osnovna škola Ludina</t>
  </si>
  <si>
    <t>Podmurvice 6, 51000 Rijeka</t>
  </si>
  <si>
    <t>Horvaćanska  6, 10 000 Zagreb</t>
  </si>
  <si>
    <t>Petra Preradovića 14, 42000 Varaždin</t>
  </si>
  <si>
    <t>Željka Sabola 14, 43000 Bjelovar</t>
  </si>
  <si>
    <t>Trg Andrije Hebranga 11, 22000 Šibenik</t>
  </si>
  <si>
    <t>Matice Hrvatske 11, 21000 Split</t>
  </si>
  <si>
    <t>Španovićeva 18, 10000 Zagreb</t>
  </si>
  <si>
    <t>Trg Sv. Trojstva 4, 31000 Osijek</t>
  </si>
  <si>
    <t>Ulica grada Vukovara 269, 10000 Zagreb</t>
  </si>
  <si>
    <t>Hallerova aleja 5, 42000 Varaždin</t>
  </si>
  <si>
    <t>1. Petruševec 1, 10000 Zagreb</t>
  </si>
  <si>
    <t>Ivana Viteza Trnskog 19, 43000 Bjelovar</t>
  </si>
  <si>
    <t>Radunski gaj 11, 21203 Donji Muć</t>
  </si>
  <si>
    <t>Obrtnička 12, 44316 Velika Ludina</t>
  </si>
  <si>
    <t xml:space="preserve">Ključna aktivnost 2 - Strateška partnerstva </t>
  </si>
  <si>
    <t xml:space="preserve">Ključna aktivnost 3 - Strukturirani dijalog: Sastanci mladih i donositelja odluka u području mladih                          </t>
  </si>
  <si>
    <t xml:space="preserve">Ključna aktivnost 1 - Mobilnost osoba koje rade s mladima - Osposobljavanja i umrežavanja    </t>
  </si>
  <si>
    <t>Ključna aktivnost 1 - Europska volonterska služba</t>
  </si>
  <si>
    <t>Ključna aktivnost 1 - Razmjene mladih</t>
  </si>
  <si>
    <t>OPĆE OBRAZOVANJE - SVEUKUPNO</t>
  </si>
  <si>
    <t>STRUKOVNO OBRAZOVANJE I OSPOSOBLJAVANJE - SVEUKUPNO</t>
  </si>
  <si>
    <t>VISOKO OBRAZOVANJE - SVEUKUPNO</t>
  </si>
  <si>
    <t>OBRAZOVANJE ODRASLIH - SVEUKUPNO</t>
  </si>
  <si>
    <t>MLADI - SVEUKUPNO</t>
  </si>
  <si>
    <t>ERASMUS + SVEUKUPNO</t>
  </si>
  <si>
    <t>Ključna aktivnost 3 - Potpora reformi politika - Strukturirani dijalog: Sastanci mladih i donositelja odluka u području mladih</t>
  </si>
  <si>
    <t xml:space="preserve">Strukturirani dijalog: Sastanci mladih i donositelja odluka u području mladih sveukupno                  </t>
  </si>
  <si>
    <t>Ključna aktivnost 2 - Strateška partnerstva - sveukupno</t>
  </si>
  <si>
    <t>Ukupno</t>
  </si>
  <si>
    <t>30.4.2015.</t>
  </si>
  <si>
    <t>2015-2-HR01-KA105-013244</t>
  </si>
  <si>
    <t>2015-2-HR01-KA105-013191</t>
  </si>
  <si>
    <t>2015-2-HR01-KA105-013209</t>
  </si>
  <si>
    <t>2015-2-HR01-KA105-013176</t>
  </si>
  <si>
    <t>2015-2-HR01-KA105-013258</t>
  </si>
  <si>
    <t>2015-2-HR01-KA105-013213</t>
  </si>
  <si>
    <t>2015-2-HR01-KA105-013254</t>
  </si>
  <si>
    <t>2015-2-HR01-KA105-013235</t>
  </si>
  <si>
    <t>2015-2-HR01-KA105-013265</t>
  </si>
  <si>
    <t>2015-2-HR01-KA105-013276</t>
  </si>
  <si>
    <t>2015-2-HR01-KA105-013297</t>
  </si>
  <si>
    <t>2015-2-HR01-KA105-013202</t>
  </si>
  <si>
    <t>2015-2-HR01-KA105-013293</t>
  </si>
  <si>
    <t>2015-2-HR01-KA105-013205</t>
  </si>
  <si>
    <t>2015-2-HR01-KA105-013281</t>
  </si>
  <si>
    <t>Europske sveučilišne igre Zagreb - Rijeka 2016</t>
  </si>
  <si>
    <t>Carpe Diem udruga za poticanje i razvoj kreativnih i socijalnih potencijala  djece, mladih i odraslih</t>
  </si>
  <si>
    <t>Hrabri telefon</t>
  </si>
  <si>
    <t>Udruga IKS</t>
  </si>
  <si>
    <t>Interdisciplinarni centar za kvalitetu življenja Životni potencijal</t>
  </si>
  <si>
    <t>Udruga BIOM</t>
  </si>
  <si>
    <t>Udruga gluhih i nagluhih Nova Gradiška</t>
  </si>
  <si>
    <t>INFORMO - Udruga za poticanje zapošljavanja, stručnog usavršavanja i obrazovanja  udruge</t>
  </si>
  <si>
    <t>2015-2-HR01-KA105-013192</t>
  </si>
  <si>
    <t>2015-2-HR01-KA105-013300</t>
  </si>
  <si>
    <t>2015-2-HR01-KA105-013307</t>
  </si>
  <si>
    <t>2015-2-HR01-KA105-013302</t>
  </si>
  <si>
    <t>2015-2-HR01-KA105-013141</t>
  </si>
  <si>
    <t>2015-2-HR01-KA105-013180</t>
  </si>
  <si>
    <t>2015-2-HR01-KA105-013174</t>
  </si>
  <si>
    <t>2015-2-HR01-KA105-013285</t>
  </si>
  <si>
    <t>2015-2-HR01-KA105-013170</t>
  </si>
  <si>
    <t>2015-2-HR01-KA105-013255</t>
  </si>
  <si>
    <t>2015-2-HR01-KA105-013183</t>
  </si>
  <si>
    <t>2015-2-HR01-KA105-013216</t>
  </si>
  <si>
    <t>2015-2-HR01-KA105-013305</t>
  </si>
  <si>
    <t>2015-2-HR01-KA105-013247</t>
  </si>
  <si>
    <t>Europski dom Vukovar</t>
  </si>
  <si>
    <t>Urbana Mladež</t>
  </si>
  <si>
    <t>LOKALNA AKCIJSKA GRUPA VALLIS COLAPIS</t>
  </si>
  <si>
    <t>Centar za mlade "Aktiviraj se"</t>
  </si>
  <si>
    <t>Europski dom Slavonski Brod</t>
  </si>
  <si>
    <t>imagINe</t>
  </si>
  <si>
    <t>Društvo za promicanje kulture življenja "Zvono uz Kupu"</t>
  </si>
  <si>
    <t>Brdsko biciklistički klub Krpelj (Shorten: BBK Krpelj)</t>
  </si>
  <si>
    <t>Odred izvidjača pomoraca Posejdon</t>
  </si>
  <si>
    <t>O.A.Z.A.: Održiva alternativa zajednici</t>
  </si>
  <si>
    <t>Dom za starije i nemoćne osobe Poreč</t>
  </si>
  <si>
    <t>2015-2-HR01-KA105-013221</t>
  </si>
  <si>
    <t>2015-2-HR01-KA105-013146</t>
  </si>
  <si>
    <t>2015-2-HR01-KA105-013228</t>
  </si>
  <si>
    <t>2015-2-HR01-KA105-013159</t>
  </si>
  <si>
    <t>2015-2-HR01-KA105-013190</t>
  </si>
  <si>
    <t>Asocijacija za internacionalnu mobilnost Hrvatska</t>
  </si>
  <si>
    <t>Europski Put</t>
  </si>
  <si>
    <t>Udruga mladih UM Našice</t>
  </si>
  <si>
    <t>2015-2-HR01-KA205-013173</t>
  </si>
  <si>
    <t>2015-2-HR01-KA205-013280</t>
  </si>
  <si>
    <t>Savez gluhih i nagluhih grada Zagreba</t>
  </si>
  <si>
    <t>Hrvatska radiotelevizija</t>
  </si>
  <si>
    <t>Ključna aktivnost 1 - Mobilnost osoba koje rade s mladima - sveukupno</t>
  </si>
  <si>
    <t>Ključna aktivnost 1 - Razmjene mladih - sveukupno</t>
  </si>
  <si>
    <t>Ključna aktivnost 1 - Europska volonterska služba - sveukupno</t>
  </si>
  <si>
    <t>2015-2-HR01-KA347-013227</t>
  </si>
  <si>
    <t>2015-2-HR01-KA347-013279</t>
  </si>
  <si>
    <t>2015-2-HR01-KA347-013263</t>
  </si>
  <si>
    <t>2015-2-HR01-KA347-013270</t>
  </si>
  <si>
    <t>Hrvatsko debatno društvo</t>
  </si>
  <si>
    <t>Svjetski savez mladih Hrvatska</t>
  </si>
  <si>
    <t>Udruga ZUM</t>
  </si>
  <si>
    <t>Trg Dražena Petrovića 1, 10000 Zagreb</t>
  </si>
  <si>
    <t>Đorđićeva 26, 10000 Zagreb</t>
  </si>
  <si>
    <t>Vrbanićev perivoj 4, 47000 Karlovac</t>
  </si>
  <si>
    <t>Ivanićeva 27, 10000 Zagreb</t>
  </si>
  <si>
    <t>Preradovićeva 34, 10000 Zagreb</t>
  </si>
  <si>
    <t>Slavonskih graničara 34, 35400 Nova Gradiška</t>
  </si>
  <si>
    <t>Rudine 20, 52460 Buje</t>
  </si>
  <si>
    <t>Mauro Gioseffi 2, 52440 Poreč</t>
  </si>
  <si>
    <t>Zamršje bb, 47000 Karlovac</t>
  </si>
  <si>
    <t>Ljudevita Gaja 12, 32000 Vukovar</t>
  </si>
  <si>
    <t>K.F.Kuharića 17, 10430 Samobor</t>
  </si>
  <si>
    <t>Jurja Škarpe 43, 10000 Zagreb</t>
  </si>
  <si>
    <t>Kurilovac 1, 47280 Ozalj</t>
  </si>
  <si>
    <t>Ljudevita Gaja 45,  10000 Zagreb</t>
  </si>
  <si>
    <t>Antuna Barca 30, 35000 Slavonski Brod</t>
  </si>
  <si>
    <t>Mićin Stanka 7, 22211 Vodice</t>
  </si>
  <si>
    <t>A.B.Šimića 18a, 51000 Rijeka</t>
  </si>
  <si>
    <t>Utinjska 3, 10000 Zagreb</t>
  </si>
  <si>
    <t>Ivana Gundulića 1, 31500 Našice</t>
  </si>
  <si>
    <t>Berislavićeva 16, 10000 Zagreb</t>
  </si>
  <si>
    <t>Kalabarovo vrelo 2b, 10000 Zagreb</t>
  </si>
  <si>
    <t>Kandlerova 10, 52100 Pula</t>
  </si>
  <si>
    <t>Kneza Mislava 7/1,  10000 Zagreb</t>
  </si>
  <si>
    <t>Prisavlje 3, 10000 Zagreb</t>
  </si>
  <si>
    <t xml:space="preserve">Strateška partnerstva
</t>
  </si>
  <si>
    <t xml:space="preserve">Staretška partnerstva
</t>
  </si>
  <si>
    <t xml:space="preserve">FINANCIRANI PROJEKTI U OKVIRU POZIVA NA DOSTAVU PROJEKTNIH PRIJEDLOGA ZA PROGRAM ERASMUS + U 2015. GODINI ZA PODRUČJE MLADIH
</t>
  </si>
  <si>
    <t>2015-1-HR01-KA202-013096</t>
  </si>
  <si>
    <t>Institut za turizam</t>
  </si>
  <si>
    <t>2015-1-HR01-KA202-013064</t>
  </si>
  <si>
    <t>2015-1-HR01-KA202-013109</t>
  </si>
  <si>
    <t>Hrvatski šumarski institut</t>
  </si>
  <si>
    <t>Agencija za razvoj Zadarske zupanije ZADRA NOVA</t>
  </si>
  <si>
    <t>Vrhovec 5, 10000 Zagreb</t>
  </si>
  <si>
    <t>31.03.2015.</t>
  </si>
  <si>
    <t>Cvjetno naselje 41, 10450 Jastrebarsko</t>
  </si>
  <si>
    <t>Grgura Budislavića 99, 23000 Zadar</t>
  </si>
  <si>
    <t>2015-1-HR01-KA204-013101</t>
  </si>
  <si>
    <t>Centar za tradicijska glazbala Hrvatske</t>
  </si>
  <si>
    <t>Miroslava Milića 2, 10090 Zagreb</t>
  </si>
  <si>
    <t>31.3.2015.</t>
  </si>
  <si>
    <t>2015-1-HR01-KA204-013053</t>
  </si>
  <si>
    <t>Udruga za prevenciju stigmatizacije i edukaciju teatrom</t>
  </si>
  <si>
    <t>Bartolići 13, 10000 Zagreb</t>
  </si>
  <si>
    <t>2015-1-HR01-KA204-013111</t>
  </si>
  <si>
    <t>Društvo za oblikovanje održivog razvoja</t>
  </si>
  <si>
    <t>Trg kralja Petra Krešimira IV. 2, 10000 Zagreb</t>
  </si>
  <si>
    <t>2015-1-HR01-KA201-013054</t>
  </si>
  <si>
    <t>Grad Kutina</t>
  </si>
  <si>
    <t>Trg kralja Tomislava 12, 44320 Kutina</t>
  </si>
  <si>
    <t>2015-1-HR01-KA201-013119</t>
  </si>
  <si>
    <t>Privatna gimnazija i ekonomsko-informatička 
škola Futura s pravom javnosti</t>
  </si>
  <si>
    <t>2015-1-HR01-KA219-013112</t>
  </si>
  <si>
    <t>2015-1-HR01-KA219-013043</t>
  </si>
  <si>
    <t>2015-1-HR01-KA219-013059</t>
  </si>
  <si>
    <t>2015-1-HR01-KA219-013078</t>
  </si>
  <si>
    <t>2015-1-HR01-KA219-013057</t>
  </si>
  <si>
    <t>2015-1-HR01-KA219-013063</t>
  </si>
  <si>
    <t>Osnovna škola Marije i Line</t>
  </si>
  <si>
    <t>XV. gimnazija</t>
  </si>
  <si>
    <t>Dječji vrtic Petar Pan</t>
  </si>
  <si>
    <t>Osnovna škola Odra</t>
  </si>
  <si>
    <t>Osnovna škola Pučišća</t>
  </si>
  <si>
    <t>Školska 14, 52470 Umag</t>
  </si>
  <si>
    <t>Jordanovac 8, 10000 Zagreb</t>
  </si>
  <si>
    <t>Sabolova 14, 43000 Bjelovar</t>
  </si>
  <si>
    <t>Đačka ulica 5, 10020 Zagreb</t>
  </si>
  <si>
    <t>Trg Hrvatskog skupa 11, 21412 Pučišća</t>
  </si>
  <si>
    <t>2015-1-HR01-KA101-012927</t>
  </si>
  <si>
    <t>Srednja škola Bedekovčina</t>
  </si>
  <si>
    <t>Gajeva 1, 49221 Bedekovčina</t>
  </si>
  <si>
    <t>2015-1-HR01-KA203-013080</t>
  </si>
  <si>
    <t>2015-1-HR01-KA203-013124</t>
  </si>
  <si>
    <t>Sveučilište u Zagrebu Fakultet elektrotehnike i računarstva</t>
  </si>
  <si>
    <t>Unska 3, 10000 Zagreb</t>
  </si>
  <si>
    <t>Financirani projekti u okviru Poziva na dostavu projektnih prijedloga za program Erasmus+ za 2015. g., stanje 10.9.2015.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</si>
</sst>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n_-;\-* #,##0.00\ _k_n_-;_-* &quot;-&quot;??\ _k_n_-;_-@_-"/>
    <numFmt numFmtId="164" formatCode="#,##0.00\ [$EUR]"/>
    <numFmt numFmtId="165" formatCode="[$-F800]dddd\,\ mmmm\ dd\,\ yyyy/"/>
    <numFmt numFmtId="166" formatCode="_-* #,##0.00\ [$€-1]_-;\-* #,##0.00\ [$€-1]_-;_-* &quot;-&quot;??\ [$€-1]_-;_-@_-"/>
    <numFmt numFmtId="167" formatCode="d/m/yyyy/;@"/>
    <numFmt numFmtId="168" formatCode="#,##0.00\ [$EUR];\-#,##0.00\ [$EUR]"/>
    <numFmt numFmtId="169" formatCode="#,##0.00\ [$€-1]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theme="7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 tint="0.249977111117893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7" tint="-0.499984740745262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.5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7" fillId="0" borderId="0"/>
    <xf numFmtId="165" fontId="9" fillId="0" borderId="0"/>
    <xf numFmtId="165" fontId="11" fillId="0" borderId="0"/>
    <xf numFmtId="165" fontId="7" fillId="0" borderId="0"/>
    <xf numFmtId="165" fontId="7" fillId="0" borderId="0"/>
    <xf numFmtId="165" fontId="10" fillId="0" borderId="0"/>
    <xf numFmtId="165" fontId="9" fillId="0" borderId="0"/>
    <xf numFmtId="165" fontId="11" fillId="0" borderId="0"/>
    <xf numFmtId="165" fontId="9" fillId="0" borderId="0"/>
    <xf numFmtId="165" fontId="11" fillId="0" borderId="0"/>
    <xf numFmtId="165" fontId="7" fillId="0" borderId="0"/>
    <xf numFmtId="165" fontId="7" fillId="0" borderId="0"/>
    <xf numFmtId="165" fontId="9" fillId="0" borderId="0"/>
    <xf numFmtId="165" fontId="11" fillId="0" borderId="0"/>
    <xf numFmtId="165" fontId="7" fillId="0" borderId="0"/>
    <xf numFmtId="165" fontId="7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1" fillId="0" borderId="0"/>
    <xf numFmtId="165" fontId="7" fillId="0" borderId="0"/>
    <xf numFmtId="165" fontId="7" fillId="0" borderId="0"/>
    <xf numFmtId="165" fontId="7" fillId="0" borderId="0"/>
    <xf numFmtId="165" fontId="11" fillId="0" borderId="0"/>
    <xf numFmtId="165" fontId="7" fillId="0" borderId="0"/>
    <xf numFmtId="165" fontId="11" fillId="0" borderId="0"/>
    <xf numFmtId="165" fontId="1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1" fillId="0" borderId="0"/>
    <xf numFmtId="165" fontId="7" fillId="0" borderId="0"/>
    <xf numFmtId="165" fontId="11" fillId="0" borderId="0"/>
    <xf numFmtId="165" fontId="7" fillId="0" borderId="0"/>
    <xf numFmtId="165" fontId="9" fillId="0" borderId="0"/>
    <xf numFmtId="165" fontId="9" fillId="0" borderId="0"/>
    <xf numFmtId="165" fontId="11" fillId="0" borderId="0"/>
    <xf numFmtId="165" fontId="7" fillId="0" borderId="0"/>
    <xf numFmtId="165" fontId="7" fillId="0" borderId="0"/>
    <xf numFmtId="165" fontId="11" fillId="0" borderId="0"/>
    <xf numFmtId="165" fontId="11" fillId="0" borderId="0"/>
    <xf numFmtId="165" fontId="11" fillId="0" borderId="0"/>
    <xf numFmtId="165" fontId="7" fillId="0" borderId="0"/>
    <xf numFmtId="165" fontId="9" fillId="0" borderId="0"/>
    <xf numFmtId="165" fontId="7" fillId="0" borderId="0"/>
    <xf numFmtId="165" fontId="9" fillId="0" borderId="0"/>
    <xf numFmtId="165" fontId="9" fillId="0" borderId="0"/>
    <xf numFmtId="165" fontId="9" fillId="0" borderId="0"/>
    <xf numFmtId="165" fontId="11" fillId="0" borderId="0"/>
    <xf numFmtId="165" fontId="7" fillId="0" borderId="0"/>
    <xf numFmtId="165" fontId="7" fillId="0" borderId="0"/>
    <xf numFmtId="165" fontId="11" fillId="0" borderId="0"/>
    <xf numFmtId="165" fontId="11" fillId="0" borderId="0"/>
    <xf numFmtId="165" fontId="11" fillId="0" borderId="0"/>
    <xf numFmtId="165" fontId="7" fillId="0" borderId="0"/>
    <xf numFmtId="165" fontId="11" fillId="0" borderId="0"/>
    <xf numFmtId="165" fontId="7" fillId="0" borderId="0"/>
    <xf numFmtId="165" fontId="7" fillId="0" borderId="0"/>
    <xf numFmtId="165" fontId="7" fillId="0" borderId="0"/>
    <xf numFmtId="165" fontId="11" fillId="0" borderId="0"/>
    <xf numFmtId="165" fontId="11" fillId="0" borderId="0"/>
    <xf numFmtId="165" fontId="7" fillId="0" borderId="0"/>
    <xf numFmtId="165" fontId="11" fillId="0" borderId="0"/>
    <xf numFmtId="165" fontId="7" fillId="0" borderId="0"/>
    <xf numFmtId="165" fontId="7" fillId="0" borderId="0"/>
    <xf numFmtId="165" fontId="11" fillId="0" borderId="0"/>
    <xf numFmtId="165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165" fontId="9" fillId="0" borderId="0"/>
    <xf numFmtId="0" fontId="17" fillId="8" borderId="8" applyNumberFormat="0" applyAlignment="0" applyProtection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9" fontId="9" fillId="0" borderId="0" applyFont="0" applyFill="0" applyBorder="0" applyAlignment="0" applyProtection="0"/>
    <xf numFmtId="164" fontId="9" fillId="0" borderId="0"/>
    <xf numFmtId="0" fontId="19" fillId="0" borderId="0"/>
    <xf numFmtId="43" fontId="9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0" applyFont="1"/>
    <xf numFmtId="0" fontId="0" fillId="0" borderId="0" xfId="0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/>
    <xf numFmtId="0" fontId="0" fillId="0" borderId="0" xfId="0" applyAlignment="1">
      <alignment wrapText="1"/>
    </xf>
    <xf numFmtId="4" fontId="0" fillId="0" borderId="0" xfId="0" applyNumberFormat="1" applyBorder="1"/>
    <xf numFmtId="0" fontId="12" fillId="0" borderId="0" xfId="0" applyFont="1" applyBorder="1"/>
    <xf numFmtId="14" fontId="1" fillId="5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4" fontId="0" fillId="0" borderId="0" xfId="0" applyNumberFormat="1" applyFill="1" applyBorder="1"/>
    <xf numFmtId="14" fontId="1" fillId="0" borderId="1" xfId="0" applyNumberFormat="1" applyFont="1" applyFill="1" applyBorder="1" applyAlignment="1">
      <alignment horizontal="center" vertical="center"/>
    </xf>
    <xf numFmtId="1" fontId="1" fillId="0" borderId="1" xfId="72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3" fillId="5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4" fontId="20" fillId="0" borderId="0" xfId="0" applyNumberFormat="1" applyFont="1" applyBorder="1"/>
    <xf numFmtId="4" fontId="12" fillId="0" borderId="0" xfId="0" applyNumberFormat="1" applyFont="1" applyBorder="1"/>
    <xf numFmtId="0" fontId="8" fillId="6" borderId="9" xfId="0" applyFont="1" applyFill="1" applyBorder="1" applyAlignment="1">
      <alignment horizontal="left" vertical="center" wrapText="1"/>
    </xf>
    <xf numFmtId="0" fontId="3" fillId="5" borderId="9" xfId="0" applyFont="1" applyFill="1" applyBorder="1"/>
    <xf numFmtId="14" fontId="1" fillId="5" borderId="9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13" fillId="7" borderId="1" xfId="0" applyFont="1" applyFill="1" applyBorder="1" applyAlignment="1">
      <alignment horizontal="left" wrapText="1"/>
    </xf>
    <xf numFmtId="0" fontId="3" fillId="5" borderId="4" xfId="0" applyFont="1" applyFill="1" applyBorder="1"/>
    <xf numFmtId="14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center" wrapText="1"/>
    </xf>
    <xf numFmtId="164" fontId="1" fillId="0" borderId="3" xfId="94" applyFont="1" applyFill="1" applyBorder="1" applyAlignment="1">
      <alignment horizontal="center" vertical="center"/>
    </xf>
    <xf numFmtId="164" fontId="1" fillId="0" borderId="1" xfId="94" applyFont="1" applyFill="1" applyBorder="1" applyAlignment="1" applyProtection="1">
      <alignment horizontal="center" vertical="center"/>
      <protection locked="0"/>
    </xf>
    <xf numFmtId="49" fontId="21" fillId="0" borderId="1" xfId="94" applyNumberFormat="1" applyFont="1" applyFill="1" applyBorder="1" applyAlignment="1" applyProtection="1">
      <alignment horizontal="center" vertical="center"/>
    </xf>
    <xf numFmtId="164" fontId="1" fillId="0" borderId="1" xfId="94" applyFont="1" applyFill="1" applyBorder="1" applyAlignment="1">
      <alignment horizontal="center" vertical="center"/>
    </xf>
    <xf numFmtId="49" fontId="1" fillId="0" borderId="1" xfId="71" applyNumberFormat="1" applyFont="1" applyFill="1" applyBorder="1" applyAlignment="1">
      <alignment horizontal="center" vertical="center" wrapText="1"/>
    </xf>
    <xf numFmtId="166" fontId="1" fillId="0" borderId="3" xfId="94" applyNumberFormat="1" applyFont="1" applyFill="1" applyBorder="1" applyAlignment="1" applyProtection="1">
      <alignment horizontal="center" vertical="center"/>
      <protection locked="0"/>
    </xf>
    <xf numFmtId="166" fontId="1" fillId="0" borderId="1" xfId="94" applyNumberFormat="1" applyFont="1" applyFill="1" applyBorder="1" applyAlignment="1" applyProtection="1">
      <alignment horizontal="center" vertical="center"/>
      <protection locked="0"/>
    </xf>
    <xf numFmtId="164" fontId="5" fillId="5" borderId="10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166" fontId="12" fillId="9" borderId="1" xfId="0" applyNumberFormat="1" applyFont="1" applyFill="1" applyBorder="1" applyAlignment="1">
      <alignment horizontal="center" wrapText="1"/>
    </xf>
    <xf numFmtId="0" fontId="12" fillId="9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164" fontId="5" fillId="5" borderId="6" xfId="0" applyNumberFormat="1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166" fontId="25" fillId="0" borderId="1" xfId="94" applyNumberFormat="1" applyFont="1" applyFill="1" applyBorder="1" applyAlignment="1" applyProtection="1">
      <alignment horizontal="center" vertical="center"/>
      <protection locked="0"/>
    </xf>
    <xf numFmtId="1" fontId="25" fillId="0" borderId="1" xfId="72" applyNumberFormat="1" applyFont="1" applyFill="1" applyBorder="1" applyAlignment="1">
      <alignment horizontal="center" vertical="center" wrapText="1"/>
    </xf>
    <xf numFmtId="0" fontId="24" fillId="5" borderId="4" xfId="0" applyFont="1" applyFill="1" applyBorder="1"/>
    <xf numFmtId="0" fontId="25" fillId="5" borderId="4" xfId="0" applyFont="1" applyFill="1" applyBorder="1" applyAlignment="1">
      <alignment horizontal="left" vertical="center" wrapText="1"/>
    </xf>
    <xf numFmtId="14" fontId="25" fillId="5" borderId="4" xfId="0" applyNumberFormat="1" applyFont="1" applyFill="1" applyBorder="1" applyAlignment="1">
      <alignment horizontal="center" vertical="center"/>
    </xf>
    <xf numFmtId="164" fontId="24" fillId="5" borderId="10" xfId="0" applyNumberFormat="1" applyFont="1" applyFill="1" applyBorder="1" applyAlignment="1">
      <alignment horizontal="right" vertical="center" wrapText="1"/>
    </xf>
    <xf numFmtId="0" fontId="24" fillId="6" borderId="9" xfId="0" applyFont="1" applyFill="1" applyBorder="1" applyAlignment="1">
      <alignment horizontal="left" vertical="center" wrapText="1"/>
    </xf>
    <xf numFmtId="0" fontId="24" fillId="6" borderId="6" xfId="0" applyFont="1" applyFill="1" applyBorder="1" applyAlignment="1">
      <alignment vertical="center" wrapText="1"/>
    </xf>
    <xf numFmtId="49" fontId="25" fillId="0" borderId="1" xfId="71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5" borderId="9" xfId="0" applyFont="1" applyFill="1" applyBorder="1"/>
    <xf numFmtId="0" fontId="24" fillId="5" borderId="0" xfId="0" applyFont="1" applyFill="1" applyBorder="1"/>
    <xf numFmtId="0" fontId="25" fillId="5" borderId="0" xfId="0" applyFont="1" applyFill="1" applyBorder="1" applyAlignment="1">
      <alignment horizontal="left" vertical="center" wrapText="1"/>
    </xf>
    <xf numFmtId="14" fontId="25" fillId="5" borderId="0" xfId="0" applyNumberFormat="1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left" vertical="center" wrapText="1"/>
    </xf>
    <xf numFmtId="14" fontId="25" fillId="5" borderId="9" xfId="0" applyNumberFormat="1" applyFont="1" applyFill="1" applyBorder="1" applyAlignment="1">
      <alignment horizontal="center" vertical="center"/>
    </xf>
    <xf numFmtId="164" fontId="24" fillId="5" borderId="6" xfId="0" applyNumberFormat="1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wrapText="1"/>
    </xf>
    <xf numFmtId="164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49" fontId="25" fillId="0" borderId="1" xfId="71" applyNumberFormat="1" applyFont="1" applyFill="1" applyBorder="1" applyAlignment="1">
      <alignment vertical="center" wrapText="1"/>
    </xf>
    <xf numFmtId="166" fontId="25" fillId="0" borderId="1" xfId="72" applyNumberFormat="1" applyFont="1" applyFill="1" applyBorder="1" applyAlignment="1">
      <alignment horizontal="center" vertical="center" wrapText="1"/>
    </xf>
    <xf numFmtId="166" fontId="24" fillId="5" borderId="10" xfId="0" applyNumberFormat="1" applyFont="1" applyFill="1" applyBorder="1" applyAlignment="1">
      <alignment horizontal="left" vertical="center" wrapText="1"/>
    </xf>
    <xf numFmtId="166" fontId="24" fillId="5" borderId="6" xfId="0" applyNumberFormat="1" applyFont="1" applyFill="1" applyBorder="1" applyAlignment="1">
      <alignment horizontal="left" vertical="center" wrapText="1"/>
    </xf>
    <xf numFmtId="166" fontId="24" fillId="5" borderId="12" xfId="0" applyNumberFormat="1" applyFont="1" applyFill="1" applyBorder="1" applyAlignment="1">
      <alignment horizontal="left" vertical="center" wrapText="1"/>
    </xf>
    <xf numFmtId="0" fontId="24" fillId="3" borderId="9" xfId="0" applyFont="1" applyFill="1" applyBorder="1" applyAlignment="1">
      <alignment vertical="center" wrapText="1"/>
    </xf>
    <xf numFmtId="166" fontId="25" fillId="0" borderId="1" xfId="93" applyNumberFormat="1" applyFont="1" applyFill="1" applyBorder="1" applyAlignment="1">
      <alignment horizontal="center" vertical="center" wrapText="1"/>
    </xf>
    <xf numFmtId="0" fontId="24" fillId="14" borderId="6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vertical="center" wrapText="1"/>
    </xf>
    <xf numFmtId="0" fontId="24" fillId="6" borderId="9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vertical="center" wrapText="1"/>
    </xf>
    <xf numFmtId="0" fontId="24" fillId="10" borderId="9" xfId="0" applyFont="1" applyFill="1" applyBorder="1" applyAlignment="1">
      <alignment vertical="center" wrapText="1"/>
    </xf>
    <xf numFmtId="0" fontId="24" fillId="10" borderId="6" xfId="0" applyFont="1" applyFill="1" applyBorder="1" applyAlignment="1">
      <alignment vertical="center" wrapText="1"/>
    </xf>
    <xf numFmtId="0" fontId="24" fillId="11" borderId="13" xfId="0" applyFont="1" applyFill="1" applyBorder="1" applyAlignment="1">
      <alignment horizontal="left" vertical="center" wrapText="1"/>
    </xf>
    <xf numFmtId="0" fontId="24" fillId="11" borderId="7" xfId="0" applyFont="1" applyFill="1" applyBorder="1" applyAlignment="1">
      <alignment horizontal="left" vertical="center" wrapText="1"/>
    </xf>
    <xf numFmtId="0" fontId="24" fillId="11" borderId="7" xfId="0" applyFont="1" applyFill="1" applyBorder="1" applyAlignment="1">
      <alignment vertical="center" wrapText="1"/>
    </xf>
    <xf numFmtId="0" fontId="24" fillId="11" borderId="12" xfId="0" applyFont="1" applyFill="1" applyBorder="1" applyAlignment="1">
      <alignment vertical="center" wrapText="1"/>
    </xf>
    <xf numFmtId="0" fontId="25" fillId="4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14" fontId="25" fillId="0" borderId="2" xfId="0" applyNumberFormat="1" applyFont="1" applyFill="1" applyBorder="1" applyAlignment="1">
      <alignment horizontal="center" vertical="center" wrapText="1"/>
    </xf>
    <xf numFmtId="166" fontId="25" fillId="0" borderId="2" xfId="0" applyNumberFormat="1" applyFont="1" applyBorder="1" applyAlignment="1">
      <alignment vertical="center" wrapText="1"/>
    </xf>
    <xf numFmtId="0" fontId="24" fillId="5" borderId="5" xfId="0" applyFont="1" applyFill="1" applyBorder="1"/>
    <xf numFmtId="0" fontId="24" fillId="5" borderId="9" xfId="0" applyFont="1" applyFill="1" applyBorder="1" applyAlignment="1">
      <alignment horizontal="left" vertical="center" wrapText="1"/>
    </xf>
    <xf numFmtId="14" fontId="24" fillId="5" borderId="9" xfId="0" applyNumberFormat="1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4" fillId="10" borderId="5" xfId="0" applyFont="1" applyFill="1" applyBorder="1"/>
    <xf numFmtId="0" fontId="24" fillId="10" borderId="9" xfId="0" applyFont="1" applyFill="1" applyBorder="1"/>
    <xf numFmtId="0" fontId="24" fillId="10" borderId="9" xfId="0" applyFont="1" applyFill="1" applyBorder="1" applyAlignment="1">
      <alignment horizontal="left" vertical="center" wrapText="1"/>
    </xf>
    <xf numFmtId="14" fontId="24" fillId="10" borderId="9" xfId="0" applyNumberFormat="1" applyFont="1" applyFill="1" applyBorder="1" applyAlignment="1">
      <alignment horizontal="center" vertical="center"/>
    </xf>
    <xf numFmtId="166" fontId="24" fillId="10" borderId="6" xfId="0" applyNumberFormat="1" applyFont="1" applyFill="1" applyBorder="1" applyAlignment="1">
      <alignment horizontal="left" vertical="center" wrapText="1"/>
    </xf>
    <xf numFmtId="166" fontId="24" fillId="6" borderId="6" xfId="0" applyNumberFormat="1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166" fontId="25" fillId="0" borderId="1" xfId="0" applyNumberFormat="1" applyFont="1" applyBorder="1" applyAlignment="1">
      <alignment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4" fillId="12" borderId="5" xfId="0" applyFont="1" applyFill="1" applyBorder="1"/>
    <xf numFmtId="0" fontId="25" fillId="12" borderId="9" xfId="0" applyFont="1" applyFill="1" applyBorder="1" applyAlignment="1">
      <alignment horizontal="center" vertical="center"/>
    </xf>
    <xf numFmtId="0" fontId="25" fillId="12" borderId="9" xfId="0" applyFont="1" applyFill="1" applyBorder="1" applyAlignment="1">
      <alignment horizontal="center" vertical="center" wrapText="1"/>
    </xf>
    <xf numFmtId="14" fontId="25" fillId="12" borderId="9" xfId="0" applyNumberFormat="1" applyFont="1" applyFill="1" applyBorder="1" applyAlignment="1">
      <alignment horizontal="center" vertical="center" wrapText="1"/>
    </xf>
    <xf numFmtId="166" fontId="24" fillId="12" borderId="6" xfId="0" applyNumberFormat="1" applyFont="1" applyFill="1" applyBorder="1" applyAlignment="1">
      <alignment vertical="center" wrapText="1"/>
    </xf>
    <xf numFmtId="0" fontId="24" fillId="6" borderId="5" xfId="0" applyFont="1" applyFill="1" applyBorder="1"/>
    <xf numFmtId="0" fontId="25" fillId="6" borderId="9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 wrapText="1"/>
    </xf>
    <xf numFmtId="14" fontId="25" fillId="6" borderId="9" xfId="0" applyNumberFormat="1" applyFont="1" applyFill="1" applyBorder="1" applyAlignment="1">
      <alignment horizontal="center" vertical="center" wrapText="1"/>
    </xf>
    <xf numFmtId="0" fontId="24" fillId="13" borderId="6" xfId="0" applyFont="1" applyFill="1" applyBorder="1" applyAlignment="1">
      <alignment vertical="center" wrapText="1"/>
    </xf>
    <xf numFmtId="0" fontId="24" fillId="5" borderId="13" xfId="0" applyFont="1" applyFill="1" applyBorder="1"/>
    <xf numFmtId="0" fontId="24" fillId="5" borderId="7" xfId="0" applyFont="1" applyFill="1" applyBorder="1"/>
    <xf numFmtId="0" fontId="24" fillId="5" borderId="7" xfId="0" applyFont="1" applyFill="1" applyBorder="1" applyAlignment="1">
      <alignment horizontal="left" vertical="center" wrapText="1"/>
    </xf>
    <xf numFmtId="14" fontId="24" fillId="5" borderId="7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14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/>
    <xf numFmtId="0" fontId="24" fillId="14" borderId="9" xfId="0" applyFont="1" applyFill="1" applyBorder="1" applyAlignment="1">
      <alignment vertical="center" wrapText="1"/>
    </xf>
    <xf numFmtId="0" fontId="24" fillId="5" borderId="5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wrapText="1"/>
    </xf>
    <xf numFmtId="0" fontId="13" fillId="6" borderId="1" xfId="0" applyFont="1" applyFill="1" applyBorder="1" applyAlignment="1">
      <alignment horizontal="left" wrapText="1"/>
    </xf>
    <xf numFmtId="49" fontId="15" fillId="0" borderId="1" xfId="0" applyNumberFormat="1" applyFont="1" applyBorder="1" applyAlignment="1" applyProtection="1">
      <alignment horizontal="left" wrapText="1"/>
    </xf>
    <xf numFmtId="0" fontId="24" fillId="6" borderId="5" xfId="0" applyFont="1" applyFill="1" applyBorder="1" applyAlignment="1">
      <alignment horizontal="left" vertical="center" wrapText="1"/>
    </xf>
    <xf numFmtId="0" fontId="24" fillId="5" borderId="14" xfId="0" applyFont="1" applyFill="1" applyBorder="1"/>
    <xf numFmtId="0" fontId="15" fillId="0" borderId="1" xfId="0" applyFont="1" applyBorder="1" applyAlignment="1">
      <alignment horizontal="left" vertical="top" wrapText="1"/>
    </xf>
    <xf numFmtId="0" fontId="13" fillId="7" borderId="1" xfId="0" applyFont="1" applyFill="1" applyBorder="1" applyAlignment="1">
      <alignment horizontal="center" wrapText="1"/>
    </xf>
    <xf numFmtId="0" fontId="7" fillId="4" borderId="16" xfId="70" applyNumberFormat="1" applyFont="1" applyFill="1" applyBorder="1" applyAlignment="1">
      <alignment horizontal="center" vertical="center" wrapText="1"/>
    </xf>
    <xf numFmtId="164" fontId="25" fillId="4" borderId="17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14" fontId="1" fillId="2" borderId="0" xfId="0" applyNumberFormat="1" applyFont="1" applyFill="1" applyBorder="1" applyAlignment="1">
      <alignment vertical="center" wrapText="1"/>
    </xf>
    <xf numFmtId="0" fontId="25" fillId="0" borderId="2" xfId="0" applyFont="1" applyBorder="1" applyAlignment="1">
      <alignment horizont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/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5" fontId="25" fillId="0" borderId="1" xfId="0" applyNumberFormat="1" applyFont="1" applyFill="1" applyBorder="1" applyAlignment="1" applyProtection="1">
      <alignment horizontal="center" vertical="center"/>
      <protection locked="0"/>
    </xf>
    <xf numFmtId="1" fontId="25" fillId="0" borderId="1" xfId="69" applyNumberFormat="1" applyFont="1" applyFill="1" applyBorder="1" applyAlignment="1">
      <alignment horizontal="center" vertical="center" wrapText="1"/>
    </xf>
    <xf numFmtId="164" fontId="25" fillId="0" borderId="1" xfId="69" applyNumberFormat="1" applyFont="1" applyFill="1" applyBorder="1" applyAlignment="1">
      <alignment horizontal="right" vertical="center" wrapText="1"/>
    </xf>
    <xf numFmtId="165" fontId="25" fillId="0" borderId="2" xfId="0" applyNumberFormat="1" applyFont="1" applyFill="1" applyBorder="1" applyAlignment="1" applyProtection="1">
      <alignment horizontal="center" vertical="center"/>
      <protection locked="0"/>
    </xf>
    <xf numFmtId="165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" xfId="69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/>
    </xf>
    <xf numFmtId="0" fontId="7" fillId="4" borderId="15" xfId="70" applyNumberFormat="1" applyFont="1" applyFill="1" applyBorder="1" applyAlignment="1">
      <alignment horizontal="center" vertical="center" wrapText="1"/>
    </xf>
    <xf numFmtId="0" fontId="24" fillId="15" borderId="9" xfId="0" applyFont="1" applyFill="1" applyBorder="1" applyAlignment="1">
      <alignment vertical="center" wrapText="1"/>
    </xf>
    <xf numFmtId="166" fontId="24" fillId="15" borderId="6" xfId="0" applyNumberFormat="1" applyFont="1" applyFill="1" applyBorder="1" applyAlignment="1">
      <alignment horizontal="center" vertical="center"/>
    </xf>
    <xf numFmtId="0" fontId="24" fillId="15" borderId="13" xfId="0" applyFont="1" applyFill="1" applyBorder="1"/>
    <xf numFmtId="0" fontId="24" fillId="15" borderId="7" xfId="0" applyFont="1" applyFill="1" applyBorder="1"/>
    <xf numFmtId="0" fontId="24" fillId="15" borderId="7" xfId="0" applyFont="1" applyFill="1" applyBorder="1" applyAlignment="1">
      <alignment horizontal="left" vertical="center" wrapText="1"/>
    </xf>
    <xf numFmtId="14" fontId="24" fillId="15" borderId="7" xfId="0" applyNumberFormat="1" applyFont="1" applyFill="1" applyBorder="1" applyAlignment="1">
      <alignment horizontal="center" vertical="center"/>
    </xf>
    <xf numFmtId="166" fontId="24" fillId="15" borderId="12" xfId="0" applyNumberFormat="1" applyFont="1" applyFill="1" applyBorder="1" applyAlignment="1">
      <alignment horizontal="left" vertical="center" wrapText="1"/>
    </xf>
    <xf numFmtId="166" fontId="24" fillId="15" borderId="6" xfId="0" applyNumberFormat="1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164" fontId="29" fillId="4" borderId="18" xfId="95" applyNumberFormat="1" applyFont="1" applyFill="1" applyBorder="1" applyAlignment="1">
      <alignment horizontal="right" vertical="center" wrapText="1" shrinkToFit="1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166" fontId="25" fillId="0" borderId="1" xfId="69" applyNumberFormat="1" applyFont="1" applyFill="1" applyBorder="1" applyAlignment="1">
      <alignment horizontal="center" vertical="center" wrapText="1"/>
    </xf>
    <xf numFmtId="166" fontId="25" fillId="0" borderId="1" xfId="96" applyNumberFormat="1" applyFont="1" applyFill="1" applyBorder="1" applyAlignment="1">
      <alignment horizontal="center" vertical="center" wrapText="1"/>
    </xf>
    <xf numFmtId="166" fontId="25" fillId="0" borderId="3" xfId="69" applyNumberFormat="1" applyFont="1" applyFill="1" applyBorder="1" applyAlignment="1">
      <alignment horizontal="center" vertical="center" wrapText="1"/>
    </xf>
    <xf numFmtId="166" fontId="7" fillId="0" borderId="1" xfId="69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7" fillId="4" borderId="1" xfId="70" applyNumberFormat="1" applyFont="1" applyFill="1" applyBorder="1" applyAlignment="1">
      <alignment horizontal="center" vertical="center" wrapText="1"/>
    </xf>
    <xf numFmtId="166" fontId="25" fillId="4" borderId="19" xfId="0" applyNumberFormat="1" applyFont="1" applyFill="1" applyBorder="1" applyAlignment="1">
      <alignment horizontal="center" vertical="center" wrapText="1"/>
    </xf>
    <xf numFmtId="166" fontId="25" fillId="4" borderId="20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 applyProtection="1">
      <alignment horizontal="center" vertical="center"/>
      <protection locked="0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14" fontId="25" fillId="4" borderId="1" xfId="0" applyNumberFormat="1" applyFont="1" applyFill="1" applyBorder="1" applyAlignment="1">
      <alignment horizontal="center" vertical="center" wrapText="1"/>
    </xf>
    <xf numFmtId="166" fontId="25" fillId="4" borderId="2" xfId="69" applyNumberFormat="1" applyFont="1" applyFill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left" vertical="top" wrapText="1" shrinkToFit="1"/>
    </xf>
    <xf numFmtId="164" fontId="29" fillId="4" borderId="1" xfId="0" applyNumberFormat="1" applyFont="1" applyFill="1" applyBorder="1" applyAlignment="1">
      <alignment horizontal="left" vertical="top" wrapText="1" shrinkToFit="1"/>
    </xf>
    <xf numFmtId="164" fontId="29" fillId="4" borderId="1" xfId="0" applyNumberFormat="1" applyFont="1" applyFill="1" applyBorder="1" applyAlignment="1">
      <alignment horizontal="left" vertical="top" shrinkToFit="1"/>
    </xf>
    <xf numFmtId="166" fontId="15" fillId="0" borderId="1" xfId="0" applyNumberFormat="1" applyFont="1" applyBorder="1" applyAlignment="1">
      <alignment vertical="center" wrapText="1"/>
    </xf>
    <xf numFmtId="168" fontId="15" fillId="0" borderId="1" xfId="0" applyNumberFormat="1" applyFont="1" applyBorder="1" applyAlignment="1">
      <alignment vertical="center" wrapText="1"/>
    </xf>
    <xf numFmtId="168" fontId="13" fillId="6" borderId="1" xfId="0" applyNumberFormat="1" applyFont="1" applyFill="1" applyBorder="1" applyAlignment="1">
      <alignment vertical="center" wrapText="1"/>
    </xf>
    <xf numFmtId="164" fontId="13" fillId="6" borderId="1" xfId="0" applyNumberFormat="1" applyFont="1" applyFill="1" applyBorder="1" applyAlignment="1">
      <alignment wrapText="1"/>
    </xf>
    <xf numFmtId="0" fontId="24" fillId="6" borderId="5" xfId="0" applyFont="1" applyFill="1" applyBorder="1" applyAlignment="1">
      <alignment horizontal="left" vertical="center" wrapText="1"/>
    </xf>
    <xf numFmtId="0" fontId="24" fillId="6" borderId="9" xfId="0" applyFont="1" applyFill="1" applyBorder="1" applyAlignment="1">
      <alignment horizontal="left" vertical="center" wrapText="1"/>
    </xf>
    <xf numFmtId="0" fontId="7" fillId="0" borderId="21" xfId="70" applyNumberFormat="1" applyFont="1" applyFill="1" applyBorder="1" applyAlignment="1">
      <alignment horizontal="center" vertical="center" wrapText="1"/>
    </xf>
    <xf numFmtId="0" fontId="7" fillId="4" borderId="21" xfId="70" applyNumberFormat="1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left" vertical="center" wrapText="1"/>
    </xf>
    <xf numFmtId="14" fontId="25" fillId="5" borderId="7" xfId="0" applyNumberFormat="1" applyFont="1" applyFill="1" applyBorder="1" applyAlignment="1">
      <alignment horizontal="center" vertical="center"/>
    </xf>
    <xf numFmtId="164" fontId="24" fillId="5" borderId="12" xfId="0" applyNumberFormat="1" applyFont="1" applyFill="1" applyBorder="1" applyAlignment="1">
      <alignment horizontal="right" vertical="center" wrapText="1"/>
    </xf>
    <xf numFmtId="49" fontId="25" fillId="0" borderId="1" xfId="71" applyNumberFormat="1" applyFont="1" applyFill="1" applyBorder="1" applyAlignment="1">
      <alignment horizontal="center" vertical="top" wrapText="1"/>
    </xf>
    <xf numFmtId="165" fontId="7" fillId="4" borderId="1" xfId="0" applyNumberFormat="1" applyFont="1" applyFill="1" applyBorder="1" applyAlignment="1" applyProtection="1">
      <alignment horizontal="center" vertical="top"/>
      <protection locked="0"/>
    </xf>
    <xf numFmtId="165" fontId="7" fillId="0" borderId="1" xfId="0" applyNumberFormat="1" applyFont="1" applyFill="1" applyBorder="1" applyAlignment="1" applyProtection="1">
      <alignment horizontal="center" vertical="top"/>
      <protection locked="0"/>
    </xf>
    <xf numFmtId="169" fontId="7" fillId="0" borderId="1" xfId="0" applyNumberFormat="1" applyFont="1" applyFill="1" applyBorder="1" applyAlignment="1" applyProtection="1">
      <alignment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center" wrapText="1"/>
    </xf>
    <xf numFmtId="164" fontId="33" fillId="0" borderId="22" xfId="0" applyNumberFormat="1" applyFont="1" applyBorder="1" applyAlignment="1">
      <alignment horizontal="center" vertical="center"/>
    </xf>
    <xf numFmtId="164" fontId="24" fillId="5" borderId="3" xfId="0" applyNumberFormat="1" applyFont="1" applyFill="1" applyBorder="1" applyAlignment="1">
      <alignment horizontal="right" vertical="center" wrapText="1"/>
    </xf>
    <xf numFmtId="0" fontId="29" fillId="4" borderId="1" xfId="0" applyNumberFormat="1" applyFont="1" applyFill="1" applyBorder="1" applyAlignment="1">
      <alignment horizontal="center" vertical="top" wrapText="1" shrinkToFit="1"/>
    </xf>
    <xf numFmtId="0" fontId="33" fillId="4" borderId="1" xfId="0" applyNumberFormat="1" applyFont="1" applyFill="1" applyBorder="1" applyAlignment="1">
      <alignment horizontal="center" vertical="top" wrapText="1" shrinkToFit="1"/>
    </xf>
    <xf numFmtId="0" fontId="0" fillId="0" borderId="1" xfId="0" applyNumberFormat="1" applyFont="1" applyFill="1" applyBorder="1" applyAlignment="1">
      <alignment horizontal="center" vertical="top" wrapText="1" shrinkToFit="1"/>
    </xf>
    <xf numFmtId="164" fontId="33" fillId="4" borderId="1" xfId="0" applyNumberFormat="1" applyFont="1" applyFill="1" applyBorder="1" applyAlignment="1">
      <alignment horizontal="left" vertical="top" wrapText="1" shrinkToFit="1"/>
    </xf>
    <xf numFmtId="164" fontId="15" fillId="0" borderId="1" xfId="0" applyNumberFormat="1" applyFont="1" applyBorder="1" applyAlignment="1">
      <alignment vertical="center" wrapText="1"/>
    </xf>
    <xf numFmtId="164" fontId="13" fillId="6" borderId="1" xfId="0" applyNumberFormat="1" applyFont="1" applyFill="1" applyBorder="1" applyAlignment="1">
      <alignment horizontal="right" wrapText="1"/>
    </xf>
    <xf numFmtId="164" fontId="13" fillId="7" borderId="1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24" fillId="3" borderId="9" xfId="0" applyFont="1" applyFill="1" applyBorder="1" applyAlignment="1">
      <alignment horizontal="left" vertical="center" wrapText="1"/>
    </xf>
    <xf numFmtId="0" fontId="24" fillId="6" borderId="5" xfId="0" applyFont="1" applyFill="1" applyBorder="1" applyAlignment="1">
      <alignment horizontal="left" vertical="center" wrapText="1"/>
    </xf>
    <xf numFmtId="0" fontId="24" fillId="6" borderId="9" xfId="0" applyFont="1" applyFill="1" applyBorder="1" applyAlignment="1">
      <alignment horizontal="left" vertical="center" wrapText="1"/>
    </xf>
    <xf numFmtId="0" fontId="24" fillId="15" borderId="5" xfId="0" applyFont="1" applyFill="1" applyBorder="1" applyAlignment="1">
      <alignment horizontal="left" vertical="center" wrapText="1"/>
    </xf>
    <xf numFmtId="0" fontId="24" fillId="15" borderId="9" xfId="0" applyFont="1" applyFill="1" applyBorder="1" applyAlignment="1">
      <alignment horizontal="left" vertical="center" wrapText="1"/>
    </xf>
    <xf numFmtId="0" fontId="24" fillId="13" borderId="5" xfId="0" applyFont="1" applyFill="1" applyBorder="1" applyAlignment="1">
      <alignment horizontal="left" vertical="center" wrapText="1"/>
    </xf>
    <xf numFmtId="0" fontId="24" fillId="13" borderId="9" xfId="0" applyFont="1" applyFill="1" applyBorder="1" applyAlignment="1">
      <alignment horizontal="left" vertical="center" wrapText="1"/>
    </xf>
    <xf numFmtId="0" fontId="24" fillId="14" borderId="5" xfId="0" applyFont="1" applyFill="1" applyBorder="1" applyAlignment="1">
      <alignment horizontal="left" vertical="center" wrapText="1"/>
    </xf>
    <xf numFmtId="0" fontId="24" fillId="14" borderId="9" xfId="0" applyFont="1" applyFill="1" applyBorder="1" applyAlignment="1">
      <alignment horizontal="left" vertical="center" wrapText="1"/>
    </xf>
    <xf numFmtId="0" fontId="24" fillId="5" borderId="5" xfId="0" applyFont="1" applyFill="1" applyBorder="1" applyAlignment="1">
      <alignment horizontal="left"/>
    </xf>
    <xf numFmtId="0" fontId="24" fillId="5" borderId="9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 vertical="center" wrapText="1"/>
    </xf>
    <xf numFmtId="0" fontId="24" fillId="10" borderId="5" xfId="0" applyFont="1" applyFill="1" applyBorder="1" applyAlignment="1">
      <alignment horizontal="left" vertical="center" wrapText="1"/>
    </xf>
    <xf numFmtId="0" fontId="24" fillId="10" borderId="9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center" vertical="top" wrapText="1"/>
    </xf>
    <xf numFmtId="0" fontId="22" fillId="2" borderId="9" xfId="0" applyFont="1" applyFill="1" applyBorder="1" applyAlignment="1">
      <alignment horizontal="center" vertical="top" wrapText="1"/>
    </xf>
    <xf numFmtId="0" fontId="22" fillId="2" borderId="6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</cellXfs>
  <cellStyles count="97">
    <cellStyle name="Check Cell 2" xfId="77"/>
    <cellStyle name="Comma" xfId="96" builtinId="3"/>
    <cellStyle name="Normal" xfId="0" builtinId="0"/>
    <cellStyle name="Normal 10" xfId="31"/>
    <cellStyle name="Normal 11" xfId="37"/>
    <cellStyle name="Normal 12" xfId="48"/>
    <cellStyle name="Normal 13" xfId="49"/>
    <cellStyle name="Normal 14" xfId="50"/>
    <cellStyle name="Normal 15" xfId="70"/>
    <cellStyle name="Normal 15 2" xfId="73"/>
    <cellStyle name="Normal 16" xfId="69"/>
    <cellStyle name="Normal 17" xfId="85"/>
    <cellStyle name="Normal 19" xfId="95"/>
    <cellStyle name="Normal 2" xfId="2"/>
    <cellStyle name="Normal 2 10" xfId="62"/>
    <cellStyle name="Normal 2 11" xfId="54"/>
    <cellStyle name="Normal 2 12" xfId="75"/>
    <cellStyle name="Normal 2 13" xfId="87"/>
    <cellStyle name="Normal 2 2" xfId="3"/>
    <cellStyle name="Normal 2 2 10" xfId="61"/>
    <cellStyle name="Normal 2 2 11" xfId="60"/>
    <cellStyle name="Normal 2 2 2" xfId="4"/>
    <cellStyle name="Normal 2 2 2 10" xfId="58"/>
    <cellStyle name="Normal 2 2 2 2" xfId="10"/>
    <cellStyle name="Normal 2 2 2 2 2" xfId="11"/>
    <cellStyle name="Normal 2 2 2 2 2 2" xfId="25"/>
    <cellStyle name="Normal 2 2 2 2 2 2 2" xfId="26"/>
    <cellStyle name="Normal 2 2 2 2 2 2 3" xfId="64"/>
    <cellStyle name="Normal 2 2 2 2 2 2 4" xfId="67"/>
    <cellStyle name="Normal 2 2 2 2 2 2 5" xfId="66"/>
    <cellStyle name="Normal 2 2 2 2 2 3" xfId="24"/>
    <cellStyle name="Normal 2 2 2 2 2 4" xfId="36"/>
    <cellStyle name="Normal 2 2 2 2 2 5" xfId="45"/>
    <cellStyle name="Normal 2 2 2 2 2 6" xfId="47"/>
    <cellStyle name="Normal 2 2 2 2 2 7" xfId="63"/>
    <cellStyle name="Normal 2 2 2 2 2 8" xfId="68"/>
    <cellStyle name="Normal 2 2 2 2 2 9" xfId="65"/>
    <cellStyle name="Normal 2 2 2 2 3" xfId="28"/>
    <cellStyle name="Normal 2 2 2 2 4" xfId="35"/>
    <cellStyle name="Normal 2 2 2 2 5" xfId="44"/>
    <cellStyle name="Normal 2 2 2 2 6" xfId="43"/>
    <cellStyle name="Normal 2 2 2 2 7" xfId="57"/>
    <cellStyle name="Normal 2 2 2 2 8" xfId="53"/>
    <cellStyle name="Normal 2 2 2 2 9" xfId="59"/>
    <cellStyle name="Normal 2 2 2 3" xfId="22"/>
    <cellStyle name="Normal 2 2 2 4" xfId="23"/>
    <cellStyle name="Normal 2 2 2 5" xfId="34"/>
    <cellStyle name="Normal 2 2 2 6" xfId="40"/>
    <cellStyle name="Normal 2 2 2 7" xfId="41"/>
    <cellStyle name="Normal 2 2 2 8" xfId="56"/>
    <cellStyle name="Normal 2 2 2 9" xfId="55"/>
    <cellStyle name="Normal 2 2 3" xfId="15"/>
    <cellStyle name="Normal 2 2 4" xfId="21"/>
    <cellStyle name="Normal 2 2 5" xfId="27"/>
    <cellStyle name="Normal 2 2 6" xfId="33"/>
    <cellStyle name="Normal 2 2 7" xfId="39"/>
    <cellStyle name="Normal 2 2 8" xfId="42"/>
    <cellStyle name="Normal 2 2 9" xfId="52"/>
    <cellStyle name="Normal 2 3" xfId="8"/>
    <cellStyle name="Normal 2 3 2" xfId="14"/>
    <cellStyle name="Normal 2 4" xfId="20"/>
    <cellStyle name="Normal 2 5" xfId="29"/>
    <cellStyle name="Normal 2 6" xfId="32"/>
    <cellStyle name="Normal 2 7" xfId="38"/>
    <cellStyle name="Normal 2 8" xfId="46"/>
    <cellStyle name="Normal 2 9" xfId="51"/>
    <cellStyle name="Normal 2_Grundtvig" xfId="78"/>
    <cellStyle name="Normal 21" xfId="76"/>
    <cellStyle name="Normal 29" xfId="94"/>
    <cellStyle name="Normal 3" xfId="5"/>
    <cellStyle name="Normal 3 2" xfId="9"/>
    <cellStyle name="Normal 3 2 2" xfId="12"/>
    <cellStyle name="Normal 3 3" xfId="16"/>
    <cellStyle name="Normal 3 4" xfId="74"/>
    <cellStyle name="Normal 3 5" xfId="88"/>
    <cellStyle name="Normal 3_Grundtvig" xfId="79"/>
    <cellStyle name="Normal 4" xfId="6"/>
    <cellStyle name="Normal 4 2" xfId="89"/>
    <cellStyle name="Normal 4_Grundtvig" xfId="80"/>
    <cellStyle name="Normal 5" xfId="7"/>
    <cellStyle name="Normal 5 2" xfId="13"/>
    <cellStyle name="Normal 5 3" xfId="90"/>
    <cellStyle name="Normal 5_Grundtvig" xfId="81"/>
    <cellStyle name="Normal 58" xfId="71"/>
    <cellStyle name="Normal 59" xfId="72"/>
    <cellStyle name="Normal 6" xfId="17"/>
    <cellStyle name="Normal 6 2" xfId="91"/>
    <cellStyle name="Normal 6_Grundtvig" xfId="82"/>
    <cellStyle name="Normal 7" xfId="18"/>
    <cellStyle name="Normal 7 2" xfId="86"/>
    <cellStyle name="Normal 7_Grundtvig" xfId="83"/>
    <cellStyle name="Normal 8" xfId="19"/>
    <cellStyle name="Normal 9" xfId="30"/>
    <cellStyle name="Normal 9 2" xfId="92"/>
    <cellStyle name="Normal 9_Grundtvig" xfId="84"/>
    <cellStyle name="Obično 2" xfId="1"/>
    <cellStyle name="Percent" xfId="93" builtinId="5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1.%202010%20LLP%20project%20life%20cicle%20overview/1a-plo_LLPall_zaprimljene_prijav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2.%202009%20LLP%20project%20life%20cycle%20overview/1b_Project_life_overview_LLP_Mobility-Selected_projects_and_closure_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ratory visits"/>
      <sheetName val="Comenius"/>
      <sheetName val="Leonardo da Vinci"/>
      <sheetName val="Erasmus"/>
      <sheetName val="Grundtvig"/>
      <sheetName val="Transverzalni program"/>
      <sheetName val="Codes"/>
      <sheetName val="List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n/a</v>
          </cell>
        </row>
        <row r="3">
          <cell r="H3" t="str">
            <v>LdV - kontakt seminar</v>
          </cell>
          <cell r="J3" t="str">
            <v>n/a</v>
          </cell>
          <cell r="K3" t="str">
            <v>Accepted</v>
          </cell>
          <cell r="N3" t="str">
            <v>Accepted</v>
          </cell>
          <cell r="O3" t="str">
            <v>Adela Puškarić</v>
          </cell>
        </row>
        <row r="4">
          <cell r="H4" t="str">
            <v>LdV - posjet partneru</v>
          </cell>
          <cell r="J4" t="str">
            <v>Form</v>
          </cell>
          <cell r="K4" t="str">
            <v>Rejected</v>
          </cell>
          <cell r="N4" t="str">
            <v>Rejected</v>
          </cell>
          <cell r="O4" t="str">
            <v>Ana Kunović</v>
          </cell>
        </row>
        <row r="5">
          <cell r="H5" t="str">
            <v>LdV - IVT</v>
          </cell>
          <cell r="J5" t="str">
            <v>Not a legal entity</v>
          </cell>
          <cell r="N5" t="str">
            <v>Reserve List</v>
          </cell>
          <cell r="O5" t="str">
            <v>Anđelka Kukavica</v>
          </cell>
        </row>
        <row r="6">
          <cell r="H6" t="str">
            <v>LdV - VETPRO</v>
          </cell>
          <cell r="J6" t="str">
            <v xml:space="preserve">No signature </v>
          </cell>
          <cell r="O6" t="str">
            <v>Bojana Grubišin</v>
          </cell>
        </row>
        <row r="7">
          <cell r="H7" t="str">
            <v>LdV - PLM</v>
          </cell>
          <cell r="J7" t="str">
            <v>Postage date after deadline</v>
          </cell>
          <cell r="O7" t="str">
            <v>Danijela Bočvarov</v>
          </cell>
        </row>
        <row r="8">
          <cell r="H8" t="str">
            <v>COM - IST</v>
          </cell>
          <cell r="J8" t="str">
            <v>Number of countries</v>
          </cell>
          <cell r="O8" t="str">
            <v>Dubravka Horvatiček</v>
          </cell>
        </row>
        <row r="9">
          <cell r="H9" t="str">
            <v>COM - posjet partneru</v>
          </cell>
          <cell r="J9" t="str">
            <v>No EU country involved</v>
          </cell>
          <cell r="O9" t="str">
            <v xml:space="preserve">Duje Prkut </v>
          </cell>
        </row>
        <row r="10">
          <cell r="H10" t="str">
            <v>COM - eTwinning</v>
          </cell>
          <cell r="J10" t="str">
            <v>No copy of accounts</v>
          </cell>
          <cell r="O10" t="str">
            <v>Đurđica Garić</v>
          </cell>
        </row>
        <row r="11">
          <cell r="H11" t="str">
            <v>COM - kontakt seminar</v>
          </cell>
          <cell r="J11" t="str">
            <v>Not sent to relevant agency</v>
          </cell>
          <cell r="O11" t="str">
            <v>Filip Gašparović</v>
          </cell>
        </row>
        <row r="12">
          <cell r="H12" t="str">
            <v>GRU - IST</v>
          </cell>
          <cell r="J12" t="str">
            <v>The application is  identical to other applications</v>
          </cell>
          <cell r="O12" t="str">
            <v>Ivana Vrhovski</v>
          </cell>
        </row>
        <row r="13">
          <cell r="H13" t="str">
            <v>GRU - kontakt seminar</v>
          </cell>
          <cell r="O13" t="str">
            <v>Jelena Štimac</v>
          </cell>
        </row>
        <row r="14">
          <cell r="H14" t="str">
            <v>GRU - posjeti i razmjene</v>
          </cell>
          <cell r="O14" t="str">
            <v>Ljubica Petrović</v>
          </cell>
        </row>
        <row r="15">
          <cell r="H15" t="str">
            <v>GRU - PA</v>
          </cell>
          <cell r="O15" t="str">
            <v>Maja Mušnjak</v>
          </cell>
        </row>
        <row r="16">
          <cell r="H16" t="str">
            <v>GRU - posjet partneru</v>
          </cell>
          <cell r="O16" t="str">
            <v>Mihaela Plećaš</v>
          </cell>
        </row>
        <row r="17">
          <cell r="H17" t="str">
            <v>TRANS - studijski posjet</v>
          </cell>
          <cell r="O17" t="str">
            <v>Mirjana Čačković</v>
          </cell>
        </row>
        <row r="18">
          <cell r="O18" t="str">
            <v>Nikolina Nerat</v>
          </cell>
        </row>
        <row r="19">
          <cell r="O19" t="str">
            <v>Ozren Pavlović Bolf</v>
          </cell>
        </row>
        <row r="20">
          <cell r="O20" t="str">
            <v>Sanja Živoder</v>
          </cell>
        </row>
        <row r="21">
          <cell r="O21" t="str">
            <v>Tihana Presečan</v>
          </cell>
        </row>
        <row r="22">
          <cell r="O22" t="str">
            <v>Tina Šarić</v>
          </cell>
        </row>
        <row r="23">
          <cell r="O23" t="str">
            <v>Vanja Malašić</v>
          </cell>
        </row>
        <row r="24">
          <cell r="O24" t="str">
            <v>Zrinka Dujmović</v>
          </cell>
        </row>
        <row r="25">
          <cell r="O25" t="str">
            <v>Zvonimir Vidušin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ratory visits"/>
      <sheetName val="Comenius"/>
      <sheetName val="Leonardo da Vinci"/>
      <sheetName val="Erasmus"/>
      <sheetName val="Grundtvig"/>
      <sheetName val="Transverzalni program"/>
      <sheetName val="Cod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str">
            <v>Pending</v>
          </cell>
        </row>
        <row r="3">
          <cell r="A3" t="str">
            <v>Paid</v>
          </cell>
        </row>
        <row r="4">
          <cell r="A4" t="str">
            <v>Recovered</v>
          </cell>
        </row>
        <row r="5">
          <cell r="A5" t="str">
            <v>Pending</v>
          </cell>
        </row>
        <row r="15">
          <cell r="D15" t="str">
            <v>LdV - kontakt seminar</v>
          </cell>
        </row>
        <row r="16">
          <cell r="D16" t="str">
            <v>LdV - posjet partneru</v>
          </cell>
        </row>
        <row r="17">
          <cell r="D17" t="str">
            <v>LdV - IVT</v>
          </cell>
        </row>
        <row r="18">
          <cell r="D18" t="str">
            <v>LdV - VETPRO</v>
          </cell>
        </row>
        <row r="19">
          <cell r="D19" t="str">
            <v>LdV - PLM</v>
          </cell>
        </row>
        <row r="20">
          <cell r="D20" t="str">
            <v>COM - IST</v>
          </cell>
        </row>
        <row r="21">
          <cell r="D21" t="str">
            <v>COM - posjet partneru</v>
          </cell>
        </row>
        <row r="22">
          <cell r="D22" t="str">
            <v>COM - kontakt seminar</v>
          </cell>
        </row>
        <row r="23">
          <cell r="D23" t="str">
            <v>GRU - IST</v>
          </cell>
        </row>
        <row r="24">
          <cell r="D24" t="str">
            <v>GRU - kontakt seminar</v>
          </cell>
        </row>
        <row r="25">
          <cell r="D25" t="str">
            <v>GRU - posjeti i razmjene</v>
          </cell>
        </row>
        <row r="26">
          <cell r="D26" t="str">
            <v>GRU - posjet partneru</v>
          </cell>
        </row>
        <row r="27">
          <cell r="D27" t="str">
            <v>TRANS - studijski posjet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34" zoomScaleNormal="100" workbookViewId="0">
      <selection activeCell="B29" sqref="B29"/>
    </sheetView>
  </sheetViews>
  <sheetFormatPr defaultColWidth="9.140625" defaultRowHeight="47.25" customHeight="1" x14ac:dyDescent="0.25"/>
  <cols>
    <col min="1" max="1" width="30.7109375" style="2" bestFit="1" customWidth="1"/>
    <col min="2" max="2" width="61.42578125" style="2" bestFit="1" customWidth="1"/>
    <col min="3" max="3" width="34.85546875" style="11" bestFit="1" customWidth="1"/>
    <col min="4" max="4" width="12.85546875" style="2" bestFit="1" customWidth="1"/>
    <col min="5" max="5" width="35.42578125" style="4" customWidth="1"/>
    <col min="6" max="6" width="9.140625" style="2"/>
    <col min="7" max="7" width="33.140625" style="7" customWidth="1"/>
    <col min="8" max="16384" width="9.140625" style="2"/>
  </cols>
  <sheetData>
    <row r="1" spans="1:6" ht="47.25" customHeight="1" x14ac:dyDescent="0.25">
      <c r="A1" s="217" t="s">
        <v>20</v>
      </c>
      <c r="B1" s="217"/>
      <c r="C1" s="217"/>
      <c r="D1" s="217"/>
      <c r="E1" s="218"/>
    </row>
    <row r="2" spans="1:6" s="8" customFormat="1" ht="47.25" customHeight="1" x14ac:dyDescent="0.25">
      <c r="A2" s="3" t="s">
        <v>14</v>
      </c>
      <c r="B2" s="3" t="s">
        <v>2</v>
      </c>
      <c r="C2" s="3" t="s">
        <v>3</v>
      </c>
      <c r="D2" s="3" t="s">
        <v>0</v>
      </c>
      <c r="E2" s="3" t="s">
        <v>4</v>
      </c>
      <c r="F2" s="23"/>
    </row>
    <row r="3" spans="1:6" ht="34.5" customHeight="1" x14ac:dyDescent="0.25">
      <c r="A3" s="219" t="s">
        <v>10</v>
      </c>
      <c r="B3" s="219"/>
      <c r="C3" s="219"/>
      <c r="D3" s="219"/>
      <c r="E3" s="28"/>
    </row>
    <row r="4" spans="1:6" s="1" customFormat="1" ht="31.5" customHeight="1" x14ac:dyDescent="0.2">
      <c r="A4" s="35"/>
      <c r="B4" s="35"/>
      <c r="C4" s="13"/>
      <c r="D4" s="43"/>
      <c r="E4" s="40"/>
    </row>
    <row r="5" spans="1:6" s="1" customFormat="1" ht="31.5" customHeight="1" x14ac:dyDescent="0.2">
      <c r="A5" s="36"/>
      <c r="B5" s="35"/>
      <c r="C5" s="13"/>
      <c r="D5" s="43"/>
      <c r="E5" s="41"/>
    </row>
    <row r="6" spans="1:6" s="1" customFormat="1" ht="31.5" customHeight="1" x14ac:dyDescent="0.2">
      <c r="A6" s="37"/>
      <c r="B6" s="35"/>
      <c r="C6" s="13"/>
      <c r="D6" s="43"/>
      <c r="E6" s="41"/>
    </row>
    <row r="7" spans="1:6" s="1" customFormat="1" ht="31.5" customHeight="1" x14ac:dyDescent="0.2">
      <c r="A7" s="37"/>
      <c r="B7" s="35"/>
      <c r="C7" s="13"/>
      <c r="D7" s="43"/>
      <c r="E7" s="41"/>
    </row>
    <row r="8" spans="1:6" s="1" customFormat="1" ht="31.5" customHeight="1" x14ac:dyDescent="0.2">
      <c r="A8" s="38"/>
      <c r="B8" s="35"/>
      <c r="C8" s="14"/>
      <c r="D8" s="43"/>
      <c r="E8" s="41"/>
    </row>
    <row r="9" spans="1:6" s="1" customFormat="1" ht="31.5" customHeight="1" x14ac:dyDescent="0.2">
      <c r="A9" s="37"/>
      <c r="B9" s="35"/>
      <c r="C9" s="14"/>
      <c r="D9" s="43"/>
      <c r="E9" s="41"/>
    </row>
    <row r="10" spans="1:6" s="1" customFormat="1" ht="31.5" customHeight="1" x14ac:dyDescent="0.2">
      <c r="A10" s="37"/>
      <c r="B10" s="35"/>
      <c r="C10" s="14"/>
      <c r="D10" s="43"/>
      <c r="E10" s="41"/>
    </row>
    <row r="11" spans="1:6" s="1" customFormat="1" ht="31.5" customHeight="1" x14ac:dyDescent="0.2">
      <c r="A11" s="37"/>
      <c r="B11" s="35"/>
      <c r="C11" s="14"/>
      <c r="D11" s="43"/>
      <c r="E11" s="41"/>
    </row>
    <row r="12" spans="1:6" s="1" customFormat="1" ht="31.5" customHeight="1" x14ac:dyDescent="0.2">
      <c r="A12" s="38"/>
      <c r="B12" s="35"/>
      <c r="C12" s="14"/>
      <c r="D12" s="43"/>
      <c r="E12" s="41"/>
    </row>
    <row r="13" spans="1:6" s="1" customFormat="1" ht="31.5" customHeight="1" x14ac:dyDescent="0.2">
      <c r="A13" s="37"/>
      <c r="B13" s="35"/>
      <c r="C13" s="14"/>
      <c r="D13" s="43"/>
      <c r="E13" s="41"/>
    </row>
    <row r="14" spans="1:6" s="1" customFormat="1" ht="31.5" customHeight="1" x14ac:dyDescent="0.2">
      <c r="A14" s="38"/>
      <c r="B14" s="35"/>
      <c r="C14" s="14"/>
      <c r="D14" s="43"/>
      <c r="E14" s="41"/>
    </row>
    <row r="15" spans="1:6" s="1" customFormat="1" ht="31.5" customHeight="1" x14ac:dyDescent="0.2">
      <c r="A15" s="37"/>
      <c r="B15" s="35"/>
      <c r="C15" s="14"/>
      <c r="D15" s="43"/>
      <c r="E15" s="41"/>
    </row>
    <row r="16" spans="1:6" s="1" customFormat="1" ht="31.5" customHeight="1" x14ac:dyDescent="0.2">
      <c r="A16" s="37"/>
      <c r="B16" s="35"/>
      <c r="C16" s="14"/>
      <c r="D16" s="43"/>
      <c r="E16" s="41"/>
    </row>
    <row r="17" spans="1:6" s="1" customFormat="1" ht="31.5" customHeight="1" x14ac:dyDescent="0.2">
      <c r="A17" s="37"/>
      <c r="B17" s="35"/>
      <c r="C17" s="14"/>
      <c r="D17" s="43"/>
      <c r="E17" s="41"/>
    </row>
    <row r="18" spans="1:6" s="1" customFormat="1" ht="31.5" customHeight="1" x14ac:dyDescent="0.2">
      <c r="A18" s="37"/>
      <c r="B18" s="35"/>
      <c r="C18" s="14"/>
      <c r="D18" s="43"/>
      <c r="E18" s="41"/>
    </row>
    <row r="19" spans="1:6" s="1" customFormat="1" ht="31.5" customHeight="1" x14ac:dyDescent="0.2">
      <c r="A19" s="37"/>
      <c r="B19" s="35"/>
      <c r="C19" s="14"/>
      <c r="D19" s="43"/>
      <c r="E19" s="41"/>
    </row>
    <row r="20" spans="1:6" s="1" customFormat="1" ht="31.5" customHeight="1" x14ac:dyDescent="0.2">
      <c r="A20" s="38"/>
      <c r="B20" s="35"/>
      <c r="C20" s="14"/>
      <c r="D20" s="43"/>
      <c r="E20" s="41"/>
    </row>
    <row r="21" spans="1:6" s="1" customFormat="1" ht="31.5" customHeight="1" x14ac:dyDescent="0.2">
      <c r="A21" s="37"/>
      <c r="B21" s="35"/>
      <c r="C21" s="14"/>
      <c r="D21" s="43"/>
      <c r="E21" s="41"/>
    </row>
    <row r="22" spans="1:6" s="1" customFormat="1" ht="31.5" customHeight="1" x14ac:dyDescent="0.2">
      <c r="A22" s="37"/>
      <c r="B22" s="35"/>
      <c r="C22" s="14"/>
      <c r="D22" s="43"/>
      <c r="E22" s="41"/>
    </row>
    <row r="23" spans="1:6" s="1" customFormat="1" ht="31.5" customHeight="1" x14ac:dyDescent="0.2">
      <c r="A23" s="37"/>
      <c r="B23" s="35"/>
      <c r="C23" s="14"/>
      <c r="D23" s="43"/>
      <c r="E23" s="41"/>
    </row>
    <row r="24" spans="1:6" s="1" customFormat="1" ht="31.5" customHeight="1" x14ac:dyDescent="0.2">
      <c r="A24" s="37"/>
      <c r="B24" s="35"/>
      <c r="C24" s="14"/>
      <c r="D24" s="43"/>
      <c r="E24" s="41"/>
    </row>
    <row r="25" spans="1:6" s="1" customFormat="1" ht="31.5" customHeight="1" x14ac:dyDescent="0.2">
      <c r="A25" s="37"/>
      <c r="B25" s="35"/>
      <c r="C25" s="14"/>
      <c r="D25" s="43"/>
      <c r="E25" s="41"/>
    </row>
    <row r="26" spans="1:6" s="5" customFormat="1" ht="22.5" customHeight="1" x14ac:dyDescent="0.25">
      <c r="A26" s="32" t="s">
        <v>1</v>
      </c>
      <c r="B26" s="32"/>
      <c r="C26" s="34"/>
      <c r="D26" s="33"/>
      <c r="E26" s="42">
        <f>SUM(E4:E25)</f>
        <v>0</v>
      </c>
      <c r="F26" s="12"/>
    </row>
    <row r="27" spans="1:6" ht="34.5" customHeight="1" x14ac:dyDescent="0.25">
      <c r="A27" s="219" t="s">
        <v>11</v>
      </c>
      <c r="B27" s="219"/>
      <c r="C27" s="219"/>
      <c r="D27" s="219"/>
      <c r="E27" s="28"/>
    </row>
    <row r="28" spans="1:6" ht="25.5" customHeight="1" x14ac:dyDescent="0.25">
      <c r="A28" s="24" t="s">
        <v>12</v>
      </c>
      <c r="B28" s="24"/>
      <c r="C28" s="24"/>
      <c r="D28" s="24"/>
      <c r="E28" s="29"/>
    </row>
    <row r="29" spans="1:6" s="1" customFormat="1" ht="31.5" customHeight="1" x14ac:dyDescent="0.2">
      <c r="A29" s="39"/>
      <c r="B29" s="39"/>
      <c r="C29" s="14"/>
      <c r="D29" s="13"/>
      <c r="E29" s="41"/>
    </row>
    <row r="30" spans="1:6" s="1" customFormat="1" ht="31.5" customHeight="1" x14ac:dyDescent="0.2">
      <c r="A30" s="16"/>
      <c r="B30" s="39"/>
      <c r="C30" s="14"/>
      <c r="D30" s="13"/>
      <c r="E30" s="41"/>
    </row>
    <row r="31" spans="1:6" s="5" customFormat="1" ht="22.5" customHeight="1" x14ac:dyDescent="0.25">
      <c r="A31" s="25" t="s">
        <v>1</v>
      </c>
      <c r="B31" s="18"/>
      <c r="C31" s="10"/>
      <c r="D31" s="9"/>
      <c r="E31" s="42"/>
      <c r="F31" s="12"/>
    </row>
    <row r="32" spans="1:6" ht="25.5" customHeight="1" x14ac:dyDescent="0.25">
      <c r="A32" s="220" t="s">
        <v>13</v>
      </c>
      <c r="B32" s="220"/>
      <c r="C32" s="220"/>
      <c r="D32" s="220"/>
      <c r="E32" s="29"/>
    </row>
    <row r="33" spans="1:7" s="1" customFormat="1" ht="31.5" customHeight="1" x14ac:dyDescent="0.2">
      <c r="A33" s="39"/>
      <c r="B33" s="39"/>
      <c r="C33" s="14"/>
      <c r="D33" s="13"/>
      <c r="E33" s="41"/>
    </row>
    <row r="34" spans="1:7" s="1" customFormat="1" ht="31.5" customHeight="1" x14ac:dyDescent="0.2">
      <c r="A34" s="16"/>
      <c r="B34" s="39"/>
      <c r="C34" s="14"/>
      <c r="D34" s="13"/>
      <c r="E34" s="41"/>
    </row>
    <row r="35" spans="1:7" s="1" customFormat="1" ht="31.5" customHeight="1" x14ac:dyDescent="0.2">
      <c r="A35" s="39"/>
      <c r="B35" s="39"/>
      <c r="C35" s="14"/>
      <c r="D35" s="13"/>
      <c r="E35" s="41"/>
    </row>
    <row r="36" spans="1:7" s="1" customFormat="1" ht="31.5" customHeight="1" x14ac:dyDescent="0.2">
      <c r="A36" s="39"/>
      <c r="B36" s="39"/>
      <c r="C36" s="14"/>
      <c r="D36" s="13"/>
      <c r="E36" s="41"/>
    </row>
    <row r="37" spans="1:7" s="1" customFormat="1" ht="31.5" customHeight="1" x14ac:dyDescent="0.2">
      <c r="A37" s="39"/>
      <c r="B37" s="39"/>
      <c r="C37" s="14"/>
      <c r="D37" s="13"/>
      <c r="E37" s="41"/>
    </row>
    <row r="38" spans="1:7" s="5" customFormat="1" ht="22.5" customHeight="1" x14ac:dyDescent="0.25">
      <c r="A38" s="25" t="s">
        <v>1</v>
      </c>
      <c r="B38" s="25"/>
      <c r="C38" s="27"/>
      <c r="D38" s="26"/>
      <c r="E38" s="51">
        <f>SUM(E33:E37)</f>
        <v>0</v>
      </c>
      <c r="F38" s="12"/>
    </row>
    <row r="39" spans="1:7" ht="15" x14ac:dyDescent="0.25">
      <c r="B39" s="17"/>
      <c r="C39" s="17"/>
      <c r="D39" s="15"/>
      <c r="E39" s="17"/>
    </row>
    <row r="40" spans="1:7" s="19" customFormat="1" ht="15.75" x14ac:dyDescent="0.25">
      <c r="C40" s="20"/>
      <c r="E40" s="21"/>
      <c r="G40" s="22"/>
    </row>
  </sheetData>
  <mergeCells count="4">
    <mergeCell ref="A1:E1"/>
    <mergeCell ref="A3:D3"/>
    <mergeCell ref="A27:D27"/>
    <mergeCell ref="A32:D32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H371"/>
  <sheetViews>
    <sheetView tabSelected="1" topLeftCell="A47" zoomScale="73" zoomScaleNormal="73" workbookViewId="0">
      <selection activeCell="E26" sqref="E26"/>
    </sheetView>
  </sheetViews>
  <sheetFormatPr defaultColWidth="9.140625" defaultRowHeight="12.75" customHeight="1" x14ac:dyDescent="0.25"/>
  <cols>
    <col min="1" max="1" width="41.28515625" style="6" customWidth="1"/>
    <col min="2" max="2" width="61.28515625" style="6" customWidth="1"/>
    <col min="3" max="3" width="46.7109375" style="6" customWidth="1"/>
    <col min="4" max="4" width="12.5703125" style="6" customWidth="1"/>
    <col min="5" max="5" width="16.85546875" style="6" customWidth="1"/>
    <col min="6" max="7" width="9.140625" style="6"/>
    <col min="8" max="8" width="16.140625" style="6" customWidth="1"/>
    <col min="9" max="16384" width="9.140625" style="6"/>
  </cols>
  <sheetData>
    <row r="1" spans="1:7" ht="31.5" customHeight="1" x14ac:dyDescent="0.25">
      <c r="A1" s="239" t="s">
        <v>576</v>
      </c>
      <c r="B1" s="240"/>
      <c r="C1" s="241"/>
    </row>
    <row r="2" spans="1:7" ht="20.45" customHeight="1" x14ac:dyDescent="0.25">
      <c r="A2" s="132"/>
      <c r="B2" s="44" t="s">
        <v>25</v>
      </c>
      <c r="C2" s="45" t="s">
        <v>6</v>
      </c>
    </row>
    <row r="3" spans="1:7" ht="20.45" customHeight="1" x14ac:dyDescent="0.25">
      <c r="A3" s="133" t="s">
        <v>420</v>
      </c>
      <c r="B3" s="215">
        <f>B4+B7+B8</f>
        <v>1483124</v>
      </c>
      <c r="C3" s="49">
        <f>C4+C7+C8</f>
        <v>25</v>
      </c>
    </row>
    <row r="4" spans="1:7" ht="31.5" x14ac:dyDescent="0.25">
      <c r="A4" s="50" t="s">
        <v>10</v>
      </c>
      <c r="B4" s="214">
        <v>343336</v>
      </c>
      <c r="C4" s="46">
        <v>17</v>
      </c>
    </row>
    <row r="5" spans="1:7" ht="20.45" hidden="1" customHeight="1" x14ac:dyDescent="0.25">
      <c r="A5" s="50" t="s">
        <v>15</v>
      </c>
      <c r="B5" s="214"/>
      <c r="C5" s="46"/>
    </row>
    <row r="6" spans="1:7" ht="31.5" hidden="1" x14ac:dyDescent="0.25">
      <c r="A6" s="50" t="s">
        <v>13</v>
      </c>
      <c r="B6" s="214"/>
      <c r="C6" s="46"/>
    </row>
    <row r="7" spans="1:7" ht="31.5" x14ac:dyDescent="0.25">
      <c r="A7" s="50" t="s">
        <v>525</v>
      </c>
      <c r="B7" s="214">
        <v>264031</v>
      </c>
      <c r="C7" s="46">
        <v>2</v>
      </c>
    </row>
    <row r="8" spans="1:7" ht="31.5" x14ac:dyDescent="0.25">
      <c r="A8" s="50" t="s">
        <v>13</v>
      </c>
      <c r="B8" s="214">
        <v>875757</v>
      </c>
      <c r="C8" s="46">
        <v>6</v>
      </c>
    </row>
    <row r="9" spans="1:7" ht="31.5" x14ac:dyDescent="0.25">
      <c r="A9" s="133" t="s">
        <v>421</v>
      </c>
      <c r="B9" s="190">
        <f>B10+B12</f>
        <v>3002362</v>
      </c>
      <c r="C9" s="165">
        <f>C10+C12</f>
        <v>36</v>
      </c>
      <c r="F9" s="30"/>
      <c r="G9" s="30"/>
    </row>
    <row r="10" spans="1:7" ht="31.5" x14ac:dyDescent="0.25">
      <c r="A10" s="50" t="s">
        <v>10</v>
      </c>
      <c r="B10" s="214">
        <v>2341458</v>
      </c>
      <c r="C10" s="47">
        <v>33</v>
      </c>
    </row>
    <row r="11" spans="1:7" ht="20.45" hidden="1" customHeight="1" x14ac:dyDescent="0.25">
      <c r="A11" s="50" t="s">
        <v>15</v>
      </c>
      <c r="B11" s="214"/>
      <c r="C11" s="48"/>
    </row>
    <row r="12" spans="1:7" ht="29.25" customHeight="1" x14ac:dyDescent="0.25">
      <c r="A12" s="50" t="s">
        <v>525</v>
      </c>
      <c r="B12" s="214">
        <v>660904</v>
      </c>
      <c r="C12" s="48">
        <v>3</v>
      </c>
    </row>
    <row r="13" spans="1:7" ht="15.75" x14ac:dyDescent="0.25">
      <c r="A13" s="133" t="s">
        <v>422</v>
      </c>
      <c r="B13" s="189">
        <f>B14+B16</f>
        <v>5198953</v>
      </c>
      <c r="C13" s="49">
        <f>C14+C16</f>
        <v>43</v>
      </c>
    </row>
    <row r="14" spans="1:7" ht="31.5" x14ac:dyDescent="0.25">
      <c r="A14" s="50" t="s">
        <v>10</v>
      </c>
      <c r="B14" s="187">
        <f>E169</f>
        <v>4769164</v>
      </c>
      <c r="C14" s="47">
        <v>41</v>
      </c>
    </row>
    <row r="15" spans="1:7" ht="15.75" hidden="1" x14ac:dyDescent="0.25">
      <c r="A15" s="50" t="s">
        <v>15</v>
      </c>
      <c r="B15" s="188"/>
      <c r="C15" s="48"/>
    </row>
    <row r="16" spans="1:7" ht="31.5" x14ac:dyDescent="0.25">
      <c r="A16" s="50" t="s">
        <v>526</v>
      </c>
      <c r="B16" s="188">
        <f>E179</f>
        <v>429789</v>
      </c>
      <c r="C16" s="48">
        <v>2</v>
      </c>
    </row>
    <row r="17" spans="1:5" ht="15.75" x14ac:dyDescent="0.25">
      <c r="A17" s="133" t="s">
        <v>423</v>
      </c>
      <c r="B17" s="190">
        <f>B18+B20</f>
        <v>510076</v>
      </c>
      <c r="C17" s="49">
        <v>8</v>
      </c>
    </row>
    <row r="18" spans="1:5" ht="31.5" x14ac:dyDescent="0.25">
      <c r="A18" s="134" t="s">
        <v>10</v>
      </c>
      <c r="B18" s="214">
        <v>54549</v>
      </c>
      <c r="C18" s="47">
        <v>5</v>
      </c>
    </row>
    <row r="19" spans="1:5" ht="20.45" hidden="1" customHeight="1" x14ac:dyDescent="0.25">
      <c r="A19" s="50" t="s">
        <v>15</v>
      </c>
      <c r="B19" s="214"/>
      <c r="C19" s="47"/>
    </row>
    <row r="20" spans="1:5" ht="34.5" customHeight="1" x14ac:dyDescent="0.25">
      <c r="A20" s="50" t="s">
        <v>525</v>
      </c>
      <c r="B20" s="214">
        <v>455527</v>
      </c>
      <c r="C20" s="47">
        <v>3</v>
      </c>
    </row>
    <row r="21" spans="1:5" ht="20.45" customHeight="1" x14ac:dyDescent="0.25">
      <c r="A21" s="133" t="s">
        <v>424</v>
      </c>
      <c r="B21" s="190">
        <f>B22+B23+B24+B25+B26</f>
        <v>1968259</v>
      </c>
      <c r="C21" s="49">
        <f>C22+C23+C24+C25+C26</f>
        <v>85</v>
      </c>
    </row>
    <row r="22" spans="1:5" ht="30.75" customHeight="1" x14ac:dyDescent="0.25">
      <c r="A22" s="50" t="s">
        <v>418</v>
      </c>
      <c r="B22" s="214">
        <f>198696+319433</f>
        <v>518129</v>
      </c>
      <c r="C22" s="47">
        <f>14+15</f>
        <v>29</v>
      </c>
    </row>
    <row r="23" spans="1:5" ht="32.25" customHeight="1" x14ac:dyDescent="0.25">
      <c r="A23" s="137" t="s">
        <v>419</v>
      </c>
      <c r="B23" s="214">
        <f>301790+238005</f>
        <v>539795</v>
      </c>
      <c r="C23" s="47">
        <f>17+14</f>
        <v>31</v>
      </c>
    </row>
    <row r="24" spans="1:5" ht="50.25" customHeight="1" x14ac:dyDescent="0.25">
      <c r="A24" s="137" t="s">
        <v>417</v>
      </c>
      <c r="B24" s="214">
        <f>221896+129772</f>
        <v>351668</v>
      </c>
      <c r="C24" s="47">
        <f>10+6</f>
        <v>16</v>
      </c>
    </row>
    <row r="25" spans="1:5" ht="33" customHeight="1" x14ac:dyDescent="0.25">
      <c r="A25" s="50" t="s">
        <v>415</v>
      </c>
      <c r="B25" s="214">
        <f>168645+293424</f>
        <v>462069</v>
      </c>
      <c r="C25" s="47">
        <f>1+2</f>
        <v>3</v>
      </c>
    </row>
    <row r="26" spans="1:5" ht="47.25" x14ac:dyDescent="0.25">
      <c r="A26" s="50" t="s">
        <v>416</v>
      </c>
      <c r="B26" s="214">
        <f>16934+79664</f>
        <v>96598</v>
      </c>
      <c r="C26" s="175">
        <f>2+4</f>
        <v>6</v>
      </c>
    </row>
    <row r="27" spans="1:5" ht="25.5" customHeight="1" x14ac:dyDescent="0.25">
      <c r="A27" s="31" t="s">
        <v>425</v>
      </c>
      <c r="B27" s="216">
        <f>(B3+B9+B13+B17+B21)</f>
        <v>12162774</v>
      </c>
      <c r="C27" s="138">
        <f>C3+C9+C13+C17+C21</f>
        <v>197</v>
      </c>
    </row>
    <row r="28" spans="1:5" s="76" customFormat="1" ht="25.5" customHeight="1" x14ac:dyDescent="0.25">
      <c r="A28" s="73"/>
      <c r="B28" s="74"/>
      <c r="C28" s="75"/>
    </row>
    <row r="29" spans="1:5" customFormat="1" ht="15" x14ac:dyDescent="0.25">
      <c r="A29" s="146"/>
      <c r="B29" s="141"/>
      <c r="C29" s="142"/>
      <c r="D29" s="143"/>
      <c r="E29" s="142"/>
    </row>
    <row r="31" spans="1:5" ht="30" customHeight="1" x14ac:dyDescent="0.25">
      <c r="A31" s="236" t="s">
        <v>23</v>
      </c>
      <c r="B31" s="237"/>
      <c r="C31" s="237"/>
      <c r="D31" s="237"/>
      <c r="E31" s="238"/>
    </row>
    <row r="32" spans="1:5" ht="37.5" customHeight="1" x14ac:dyDescent="0.25">
      <c r="A32" s="52" t="s">
        <v>14</v>
      </c>
      <c r="B32" s="52" t="s">
        <v>2</v>
      </c>
      <c r="C32" s="52" t="s">
        <v>3</v>
      </c>
      <c r="D32" s="52" t="s">
        <v>0</v>
      </c>
      <c r="E32" s="72" t="s">
        <v>4</v>
      </c>
    </row>
    <row r="33" spans="1:5" ht="12.75" customHeight="1" x14ac:dyDescent="0.25">
      <c r="A33" s="221" t="s">
        <v>10</v>
      </c>
      <c r="B33" s="222"/>
      <c r="C33" s="222"/>
      <c r="D33" s="222"/>
      <c r="E33" s="53"/>
    </row>
    <row r="34" spans="1:5" ht="12.75" customHeight="1" x14ac:dyDescent="0.25">
      <c r="A34" s="210" t="s">
        <v>370</v>
      </c>
      <c r="B34" s="210" t="s">
        <v>371</v>
      </c>
      <c r="C34" s="54" t="s">
        <v>401</v>
      </c>
      <c r="D34" s="54" t="s">
        <v>27</v>
      </c>
      <c r="E34" s="186">
        <v>9282</v>
      </c>
    </row>
    <row r="35" spans="1:5" ht="12.75" customHeight="1" x14ac:dyDescent="0.25">
      <c r="A35" s="210" t="s">
        <v>372</v>
      </c>
      <c r="B35" s="210" t="s">
        <v>373</v>
      </c>
      <c r="C35" s="54" t="s">
        <v>402</v>
      </c>
      <c r="D35" s="54" t="s">
        <v>27</v>
      </c>
      <c r="E35" s="186">
        <v>22892</v>
      </c>
    </row>
    <row r="36" spans="1:5" ht="12.75" customHeight="1" x14ac:dyDescent="0.25">
      <c r="A36" s="210" t="s">
        <v>374</v>
      </c>
      <c r="B36" s="210" t="s">
        <v>375</v>
      </c>
      <c r="C36" s="54" t="s">
        <v>403</v>
      </c>
      <c r="D36" s="54" t="s">
        <v>27</v>
      </c>
      <c r="E36" s="186">
        <v>12326</v>
      </c>
    </row>
    <row r="37" spans="1:5" ht="12.75" customHeight="1" x14ac:dyDescent="0.25">
      <c r="A37" s="210" t="s">
        <v>376</v>
      </c>
      <c r="B37" s="210" t="s">
        <v>377</v>
      </c>
      <c r="C37" s="54" t="s">
        <v>404</v>
      </c>
      <c r="D37" s="54" t="s">
        <v>27</v>
      </c>
      <c r="E37" s="186">
        <v>8233</v>
      </c>
    </row>
    <row r="38" spans="1:5" ht="12.75" customHeight="1" x14ac:dyDescent="0.25">
      <c r="A38" s="210" t="s">
        <v>378</v>
      </c>
      <c r="B38" s="210" t="s">
        <v>379</v>
      </c>
      <c r="C38" s="56" t="s">
        <v>405</v>
      </c>
      <c r="D38" s="54" t="s">
        <v>27</v>
      </c>
      <c r="E38" s="186">
        <v>7167</v>
      </c>
    </row>
    <row r="39" spans="1:5" ht="12.75" customHeight="1" x14ac:dyDescent="0.25">
      <c r="A39" s="210" t="s">
        <v>380</v>
      </c>
      <c r="B39" s="210" t="s">
        <v>381</v>
      </c>
      <c r="C39" s="56" t="s">
        <v>101</v>
      </c>
      <c r="D39" s="54" t="s">
        <v>27</v>
      </c>
      <c r="E39" s="186">
        <v>35860</v>
      </c>
    </row>
    <row r="40" spans="1:5" ht="12.75" customHeight="1" x14ac:dyDescent="0.25">
      <c r="A40" s="210" t="s">
        <v>382</v>
      </c>
      <c r="B40" s="210" t="s">
        <v>383</v>
      </c>
      <c r="C40" s="56" t="s">
        <v>406</v>
      </c>
      <c r="D40" s="54" t="s">
        <v>27</v>
      </c>
      <c r="E40" s="186">
        <v>14351</v>
      </c>
    </row>
    <row r="41" spans="1:5" ht="12.75" customHeight="1" x14ac:dyDescent="0.25">
      <c r="A41" s="210" t="s">
        <v>384</v>
      </c>
      <c r="B41" s="210" t="s">
        <v>190</v>
      </c>
      <c r="C41" s="56" t="s">
        <v>221</v>
      </c>
      <c r="D41" s="54" t="s">
        <v>27</v>
      </c>
      <c r="E41" s="186">
        <v>13611</v>
      </c>
    </row>
    <row r="42" spans="1:5" ht="12.75" customHeight="1" x14ac:dyDescent="0.25">
      <c r="A42" s="210" t="s">
        <v>385</v>
      </c>
      <c r="B42" s="210" t="s">
        <v>386</v>
      </c>
      <c r="C42" s="56" t="s">
        <v>407</v>
      </c>
      <c r="D42" s="54" t="s">
        <v>27</v>
      </c>
      <c r="E42" s="186">
        <v>19810</v>
      </c>
    </row>
    <row r="43" spans="1:5" ht="12.75" customHeight="1" x14ac:dyDescent="0.25">
      <c r="A43" s="210" t="s">
        <v>387</v>
      </c>
      <c r="B43" s="210" t="s">
        <v>388</v>
      </c>
      <c r="C43" s="56" t="s">
        <v>408</v>
      </c>
      <c r="D43" s="54" t="s">
        <v>27</v>
      </c>
      <c r="E43" s="186">
        <v>15553</v>
      </c>
    </row>
    <row r="44" spans="1:5" ht="12.75" customHeight="1" x14ac:dyDescent="0.25">
      <c r="A44" s="210" t="s">
        <v>389</v>
      </c>
      <c r="B44" s="210" t="s">
        <v>390</v>
      </c>
      <c r="C44" s="56" t="s">
        <v>409</v>
      </c>
      <c r="D44" s="54" t="s">
        <v>27</v>
      </c>
      <c r="E44" s="186">
        <v>57623</v>
      </c>
    </row>
    <row r="45" spans="1:5" ht="12.75" customHeight="1" x14ac:dyDescent="0.25">
      <c r="A45" s="210" t="s">
        <v>391</v>
      </c>
      <c r="B45" s="210" t="s">
        <v>392</v>
      </c>
      <c r="C45" s="56" t="s">
        <v>410</v>
      </c>
      <c r="D45" s="54" t="s">
        <v>27</v>
      </c>
      <c r="E45" s="186">
        <v>29712</v>
      </c>
    </row>
    <row r="46" spans="1:5" ht="12.75" customHeight="1" x14ac:dyDescent="0.25">
      <c r="A46" s="210" t="s">
        <v>393</v>
      </c>
      <c r="B46" s="210" t="s">
        <v>394</v>
      </c>
      <c r="C46" s="56" t="s">
        <v>411</v>
      </c>
      <c r="D46" s="54" t="s">
        <v>27</v>
      </c>
      <c r="E46" s="186">
        <v>18361</v>
      </c>
    </row>
    <row r="47" spans="1:5" ht="12.75" customHeight="1" x14ac:dyDescent="0.25">
      <c r="A47" s="210" t="s">
        <v>395</v>
      </c>
      <c r="B47" s="210" t="s">
        <v>396</v>
      </c>
      <c r="C47" s="56" t="s">
        <v>412</v>
      </c>
      <c r="D47" s="54" t="s">
        <v>27</v>
      </c>
      <c r="E47" s="186">
        <v>13827</v>
      </c>
    </row>
    <row r="48" spans="1:5" ht="12.75" customHeight="1" x14ac:dyDescent="0.25">
      <c r="A48" s="210" t="s">
        <v>397</v>
      </c>
      <c r="B48" s="210" t="s">
        <v>398</v>
      </c>
      <c r="C48" s="56" t="s">
        <v>413</v>
      </c>
      <c r="D48" s="54" t="s">
        <v>27</v>
      </c>
      <c r="E48" s="185">
        <v>19731</v>
      </c>
    </row>
    <row r="49" spans="1:5" ht="12.75" customHeight="1" x14ac:dyDescent="0.25">
      <c r="A49" s="210" t="s">
        <v>399</v>
      </c>
      <c r="B49" s="210" t="s">
        <v>400</v>
      </c>
      <c r="C49" s="56" t="s">
        <v>414</v>
      </c>
      <c r="D49" s="54" t="s">
        <v>27</v>
      </c>
      <c r="E49" s="184">
        <v>18161</v>
      </c>
    </row>
    <row r="50" spans="1:5" ht="16.5" customHeight="1" x14ac:dyDescent="0.25">
      <c r="A50" s="211" t="s">
        <v>569</v>
      </c>
      <c r="B50" s="211" t="s">
        <v>570</v>
      </c>
      <c r="C50" s="212" t="s">
        <v>571</v>
      </c>
      <c r="D50" s="54" t="s">
        <v>27</v>
      </c>
      <c r="E50" s="213">
        <v>26836</v>
      </c>
    </row>
    <row r="51" spans="1:5" ht="12.75" customHeight="1" x14ac:dyDescent="0.25">
      <c r="A51" s="136" t="s">
        <v>429</v>
      </c>
      <c r="B51" s="57"/>
      <c r="C51" s="58"/>
      <c r="D51" s="59"/>
      <c r="E51" s="209">
        <f>SUM(E34:E50)</f>
        <v>343336</v>
      </c>
    </row>
    <row r="52" spans="1:5" ht="12.75" hidden="1" customHeight="1" x14ac:dyDescent="0.25">
      <c r="A52" s="221" t="s">
        <v>11</v>
      </c>
      <c r="B52" s="222"/>
      <c r="C52" s="222"/>
      <c r="D52" s="222"/>
      <c r="E52" s="53"/>
    </row>
    <row r="53" spans="1:5" ht="12.75" hidden="1" customHeight="1" x14ac:dyDescent="0.25">
      <c r="A53" s="135" t="s">
        <v>12</v>
      </c>
      <c r="B53" s="61"/>
      <c r="C53" s="61"/>
      <c r="D53" s="61"/>
      <c r="E53" s="62"/>
    </row>
    <row r="54" spans="1:5" ht="12.75" hidden="1" customHeight="1" x14ac:dyDescent="0.25">
      <c r="A54" s="63"/>
      <c r="B54" s="63"/>
      <c r="C54" s="56"/>
      <c r="D54" s="54"/>
      <c r="E54" s="55"/>
    </row>
    <row r="55" spans="1:5" ht="12.75" hidden="1" customHeight="1" x14ac:dyDescent="0.25">
      <c r="A55" s="64"/>
      <c r="B55" s="63"/>
      <c r="C55" s="56"/>
      <c r="D55" s="54"/>
      <c r="E55" s="55"/>
    </row>
    <row r="56" spans="1:5" ht="12.75" hidden="1" customHeight="1" x14ac:dyDescent="0.25">
      <c r="A56" s="98" t="s">
        <v>1</v>
      </c>
      <c r="B56" s="66"/>
      <c r="C56" s="67"/>
      <c r="D56" s="68"/>
      <c r="E56" s="60">
        <f>SUM(E54:E55)</f>
        <v>0</v>
      </c>
    </row>
    <row r="57" spans="1:5" ht="12.75" hidden="1" customHeight="1" x14ac:dyDescent="0.25">
      <c r="A57" s="223" t="s">
        <v>13</v>
      </c>
      <c r="B57" s="224"/>
      <c r="C57" s="224"/>
      <c r="D57" s="224"/>
      <c r="E57" s="62"/>
    </row>
    <row r="58" spans="1:5" ht="12.75" hidden="1" customHeight="1" x14ac:dyDescent="0.25">
      <c r="A58" s="63"/>
      <c r="B58" s="63"/>
      <c r="C58" s="56"/>
      <c r="D58" s="54"/>
      <c r="E58" s="55"/>
    </row>
    <row r="59" spans="1:5" ht="12.75" hidden="1" customHeight="1" x14ac:dyDescent="0.25">
      <c r="A59" s="64"/>
      <c r="B59" s="63"/>
      <c r="C59" s="56"/>
      <c r="D59" s="54"/>
      <c r="E59" s="55"/>
    </row>
    <row r="60" spans="1:5" ht="12.75" hidden="1" customHeight="1" x14ac:dyDescent="0.25">
      <c r="A60" s="63"/>
      <c r="B60" s="63"/>
      <c r="C60" s="56"/>
      <c r="D60" s="54"/>
      <c r="E60" s="55"/>
    </row>
    <row r="61" spans="1:5" ht="12.75" hidden="1" customHeight="1" x14ac:dyDescent="0.25">
      <c r="A61" s="63"/>
      <c r="B61" s="63"/>
      <c r="C61" s="56"/>
      <c r="D61" s="54"/>
      <c r="E61" s="55"/>
    </row>
    <row r="62" spans="1:5" ht="12.75" hidden="1" customHeight="1" x14ac:dyDescent="0.25">
      <c r="A62" s="63"/>
      <c r="B62" s="63"/>
      <c r="C62" s="56"/>
      <c r="D62" s="54"/>
      <c r="E62" s="55"/>
    </row>
    <row r="63" spans="1:5" ht="12.75" hidden="1" customHeight="1" x14ac:dyDescent="0.25">
      <c r="A63" s="123" t="s">
        <v>1</v>
      </c>
      <c r="B63" s="124"/>
      <c r="C63" s="195"/>
      <c r="D63" s="196"/>
      <c r="E63" s="197">
        <f>SUM(E58:E62)</f>
        <v>0</v>
      </c>
    </row>
    <row r="64" spans="1:5" ht="12.75" customHeight="1" x14ac:dyDescent="0.25">
      <c r="A64" s="221" t="s">
        <v>11</v>
      </c>
      <c r="B64" s="222"/>
      <c r="C64" s="222"/>
      <c r="D64" s="222"/>
      <c r="E64" s="53"/>
    </row>
    <row r="65" spans="1:5" ht="12.75" customHeight="1" x14ac:dyDescent="0.25">
      <c r="A65" s="191" t="s">
        <v>12</v>
      </c>
      <c r="B65" s="192"/>
      <c r="C65" s="192"/>
      <c r="D65" s="192"/>
      <c r="E65" s="62"/>
    </row>
    <row r="66" spans="1:5" ht="12.75" customHeight="1" x14ac:dyDescent="0.25">
      <c r="A66" s="206" t="s">
        <v>548</v>
      </c>
      <c r="B66" s="206" t="s">
        <v>549</v>
      </c>
      <c r="C66" s="203" t="s">
        <v>550</v>
      </c>
      <c r="D66" s="204" t="s">
        <v>541</v>
      </c>
      <c r="E66" s="205">
        <v>113380</v>
      </c>
    </row>
    <row r="67" spans="1:5" ht="12.75" customHeight="1" x14ac:dyDescent="0.25">
      <c r="A67" s="206" t="s">
        <v>551</v>
      </c>
      <c r="B67" s="206" t="s">
        <v>552</v>
      </c>
      <c r="C67" s="203" t="s">
        <v>235</v>
      </c>
      <c r="D67" s="204" t="s">
        <v>541</v>
      </c>
      <c r="E67" s="205">
        <v>150651</v>
      </c>
    </row>
    <row r="68" spans="1:5" ht="12.75" customHeight="1" x14ac:dyDescent="0.25">
      <c r="A68" s="98" t="s">
        <v>429</v>
      </c>
      <c r="B68" s="66"/>
      <c r="C68" s="67"/>
      <c r="D68" s="68"/>
      <c r="E68" s="60">
        <f>SUM(E66:E67)</f>
        <v>264031</v>
      </c>
    </row>
    <row r="69" spans="1:5" ht="12.75" customHeight="1" x14ac:dyDescent="0.25">
      <c r="A69" s="223" t="s">
        <v>13</v>
      </c>
      <c r="B69" s="224"/>
      <c r="C69" s="224"/>
      <c r="D69" s="224"/>
      <c r="E69" s="62"/>
    </row>
    <row r="70" spans="1:5" ht="12.75" customHeight="1" x14ac:dyDescent="0.25">
      <c r="A70" s="207" t="s">
        <v>553</v>
      </c>
      <c r="B70" s="207" t="s">
        <v>559</v>
      </c>
      <c r="C70" s="56" t="s">
        <v>564</v>
      </c>
      <c r="D70" s="54" t="s">
        <v>541</v>
      </c>
      <c r="E70" s="205">
        <v>236885</v>
      </c>
    </row>
    <row r="71" spans="1:5" ht="12.75" customHeight="1" x14ac:dyDescent="0.25">
      <c r="A71" s="206" t="s">
        <v>554</v>
      </c>
      <c r="B71" s="206" t="s">
        <v>560</v>
      </c>
      <c r="C71" s="56" t="s">
        <v>565</v>
      </c>
      <c r="D71" s="54" t="s">
        <v>541</v>
      </c>
      <c r="E71" s="205">
        <v>147940</v>
      </c>
    </row>
    <row r="72" spans="1:5" ht="12.75" customHeight="1" x14ac:dyDescent="0.25">
      <c r="A72" s="206" t="s">
        <v>555</v>
      </c>
      <c r="B72" s="206" t="s">
        <v>377</v>
      </c>
      <c r="C72" s="56" t="s">
        <v>566</v>
      </c>
      <c r="D72" s="54" t="s">
        <v>541</v>
      </c>
      <c r="E72" s="205">
        <v>114095</v>
      </c>
    </row>
    <row r="73" spans="1:5" ht="12.75" customHeight="1" x14ac:dyDescent="0.25">
      <c r="A73" s="206" t="s">
        <v>556</v>
      </c>
      <c r="B73" s="206" t="s">
        <v>561</v>
      </c>
      <c r="C73" s="56" t="s">
        <v>407</v>
      </c>
      <c r="D73" s="54" t="s">
        <v>541</v>
      </c>
      <c r="E73" s="205">
        <v>84238</v>
      </c>
    </row>
    <row r="74" spans="1:5" ht="12.75" customHeight="1" x14ac:dyDescent="0.25">
      <c r="A74" s="206" t="s">
        <v>557</v>
      </c>
      <c r="B74" s="206" t="s">
        <v>562</v>
      </c>
      <c r="C74" s="56" t="s">
        <v>567</v>
      </c>
      <c r="D74" s="54" t="s">
        <v>541</v>
      </c>
      <c r="E74" s="205">
        <v>164475</v>
      </c>
    </row>
    <row r="75" spans="1:5" ht="12.75" customHeight="1" thickBot="1" x14ac:dyDescent="0.3">
      <c r="A75" s="206" t="s">
        <v>558</v>
      </c>
      <c r="B75" s="206" t="s">
        <v>563</v>
      </c>
      <c r="C75" s="56" t="s">
        <v>568</v>
      </c>
      <c r="D75" s="54" t="s">
        <v>541</v>
      </c>
      <c r="E75" s="208">
        <v>128124</v>
      </c>
    </row>
    <row r="76" spans="1:5" ht="12.75" customHeight="1" x14ac:dyDescent="0.25">
      <c r="A76" s="136" t="s">
        <v>429</v>
      </c>
      <c r="B76" s="57"/>
      <c r="C76" s="69"/>
      <c r="D76" s="70"/>
      <c r="E76" s="71">
        <f>SUM(E70:E75)</f>
        <v>875757</v>
      </c>
    </row>
    <row r="77" spans="1:5" ht="38.25" customHeight="1" x14ac:dyDescent="0.25">
      <c r="A77" s="236" t="s">
        <v>24</v>
      </c>
      <c r="B77" s="237"/>
      <c r="C77" s="237"/>
      <c r="D77" s="237"/>
      <c r="E77" s="238"/>
    </row>
    <row r="78" spans="1:5" ht="12.75" customHeight="1" x14ac:dyDescent="0.25">
      <c r="A78" s="52" t="s">
        <v>14</v>
      </c>
      <c r="B78" s="52" t="s">
        <v>2</v>
      </c>
      <c r="C78" s="52" t="s">
        <v>3</v>
      </c>
      <c r="D78" s="52" t="s">
        <v>0</v>
      </c>
      <c r="E78" s="72" t="s">
        <v>4</v>
      </c>
    </row>
    <row r="79" spans="1:5" ht="12.75" customHeight="1" x14ac:dyDescent="0.25">
      <c r="A79" s="221" t="s">
        <v>10</v>
      </c>
      <c r="B79" s="222"/>
      <c r="C79" s="222"/>
      <c r="D79" s="222"/>
      <c r="E79" s="53"/>
    </row>
    <row r="80" spans="1:5" ht="12.75" customHeight="1" x14ac:dyDescent="0.25">
      <c r="A80" s="63" t="s">
        <v>148</v>
      </c>
      <c r="B80" s="63" t="s">
        <v>181</v>
      </c>
      <c r="C80" s="56" t="s">
        <v>212</v>
      </c>
      <c r="D80" s="54" t="s">
        <v>27</v>
      </c>
      <c r="E80" s="166">
        <v>58914</v>
      </c>
    </row>
    <row r="81" spans="1:5" ht="12.75" customHeight="1" x14ac:dyDescent="0.25">
      <c r="A81" s="63" t="s">
        <v>149</v>
      </c>
      <c r="B81" s="63" t="s">
        <v>182</v>
      </c>
      <c r="C81" s="56" t="s">
        <v>213</v>
      </c>
      <c r="D81" s="54" t="s">
        <v>27</v>
      </c>
      <c r="E81" s="166">
        <v>136642</v>
      </c>
    </row>
    <row r="82" spans="1:5" ht="12.75" customHeight="1" x14ac:dyDescent="0.25">
      <c r="A82" s="63" t="s">
        <v>150</v>
      </c>
      <c r="B82" s="63" t="s">
        <v>183</v>
      </c>
      <c r="C82" s="56" t="s">
        <v>214</v>
      </c>
      <c r="D82" s="54" t="s">
        <v>27</v>
      </c>
      <c r="E82" s="166">
        <v>78176</v>
      </c>
    </row>
    <row r="83" spans="1:5" ht="12.75" customHeight="1" x14ac:dyDescent="0.25">
      <c r="A83" s="63" t="s">
        <v>151</v>
      </c>
      <c r="B83" s="63" t="s">
        <v>184</v>
      </c>
      <c r="C83" s="56" t="s">
        <v>215</v>
      </c>
      <c r="D83" s="54" t="s">
        <v>27</v>
      </c>
      <c r="E83" s="166">
        <v>45280</v>
      </c>
    </row>
    <row r="84" spans="1:5" ht="12.75" customHeight="1" x14ac:dyDescent="0.25">
      <c r="A84" s="63" t="s">
        <v>152</v>
      </c>
      <c r="B84" s="63" t="s">
        <v>185</v>
      </c>
      <c r="C84" s="56" t="s">
        <v>216</v>
      </c>
      <c r="D84" s="54" t="s">
        <v>27</v>
      </c>
      <c r="E84" s="166">
        <v>182109</v>
      </c>
    </row>
    <row r="85" spans="1:5" ht="12.75" customHeight="1" x14ac:dyDescent="0.25">
      <c r="A85" s="63" t="s">
        <v>153</v>
      </c>
      <c r="B85" s="63" t="s">
        <v>186</v>
      </c>
      <c r="C85" s="56" t="s">
        <v>217</v>
      </c>
      <c r="D85" s="54" t="s">
        <v>27</v>
      </c>
      <c r="E85" s="166">
        <v>25833</v>
      </c>
    </row>
    <row r="86" spans="1:5" ht="12.75" customHeight="1" x14ac:dyDescent="0.25">
      <c r="A86" s="63" t="s">
        <v>154</v>
      </c>
      <c r="B86" s="63" t="s">
        <v>187</v>
      </c>
      <c r="C86" s="56" t="s">
        <v>218</v>
      </c>
      <c r="D86" s="54" t="s">
        <v>27</v>
      </c>
      <c r="E86" s="166">
        <v>18260</v>
      </c>
    </row>
    <row r="87" spans="1:5" ht="12.75" customHeight="1" x14ac:dyDescent="0.25">
      <c r="A87" s="63" t="s">
        <v>155</v>
      </c>
      <c r="B87" s="63" t="s">
        <v>188</v>
      </c>
      <c r="C87" s="56" t="s">
        <v>219</v>
      </c>
      <c r="D87" s="54" t="s">
        <v>27</v>
      </c>
      <c r="E87" s="166">
        <v>72663</v>
      </c>
    </row>
    <row r="88" spans="1:5" ht="12.75" customHeight="1" x14ac:dyDescent="0.25">
      <c r="A88" s="63" t="s">
        <v>156</v>
      </c>
      <c r="B88" s="63" t="s">
        <v>189</v>
      </c>
      <c r="C88" s="56" t="s">
        <v>220</v>
      </c>
      <c r="D88" s="54" t="s">
        <v>27</v>
      </c>
      <c r="E88" s="166">
        <v>104919</v>
      </c>
    </row>
    <row r="89" spans="1:5" ht="12.75" customHeight="1" x14ac:dyDescent="0.25">
      <c r="A89" s="63" t="s">
        <v>157</v>
      </c>
      <c r="B89" s="63" t="s">
        <v>190</v>
      </c>
      <c r="C89" s="56" t="s">
        <v>221</v>
      </c>
      <c r="D89" s="54" t="s">
        <v>27</v>
      </c>
      <c r="E89" s="166">
        <v>174634</v>
      </c>
    </row>
    <row r="90" spans="1:5" ht="12.75" customHeight="1" x14ac:dyDescent="0.25">
      <c r="A90" s="63" t="s">
        <v>158</v>
      </c>
      <c r="B90" s="63" t="s">
        <v>191</v>
      </c>
      <c r="C90" s="56" t="s">
        <v>222</v>
      </c>
      <c r="D90" s="54" t="s">
        <v>27</v>
      </c>
      <c r="E90" s="166">
        <v>47400</v>
      </c>
    </row>
    <row r="91" spans="1:5" ht="12.75" customHeight="1" x14ac:dyDescent="0.25">
      <c r="A91" s="63" t="s">
        <v>159</v>
      </c>
      <c r="B91" s="63" t="s">
        <v>192</v>
      </c>
      <c r="C91" s="56" t="s">
        <v>223</v>
      </c>
      <c r="D91" s="54" t="s">
        <v>27</v>
      </c>
      <c r="E91" s="166">
        <v>62808</v>
      </c>
    </row>
    <row r="92" spans="1:5" ht="12.75" customHeight="1" x14ac:dyDescent="0.25">
      <c r="A92" s="63" t="s">
        <v>160</v>
      </c>
      <c r="B92" s="63" t="s">
        <v>193</v>
      </c>
      <c r="C92" s="56" t="s">
        <v>224</v>
      </c>
      <c r="D92" s="54" t="s">
        <v>27</v>
      </c>
      <c r="E92" s="166">
        <v>89586</v>
      </c>
    </row>
    <row r="93" spans="1:5" ht="12.75" customHeight="1" x14ac:dyDescent="0.25">
      <c r="A93" s="63" t="s">
        <v>161</v>
      </c>
      <c r="B93" s="63" t="s">
        <v>194</v>
      </c>
      <c r="C93" s="56" t="s">
        <v>236</v>
      </c>
      <c r="D93" s="54" t="s">
        <v>27</v>
      </c>
      <c r="E93" s="166">
        <v>23865</v>
      </c>
    </row>
    <row r="94" spans="1:5" ht="12.75" customHeight="1" x14ac:dyDescent="0.25">
      <c r="A94" s="63" t="s">
        <v>162</v>
      </c>
      <c r="B94" s="63" t="s">
        <v>195</v>
      </c>
      <c r="C94" s="56" t="s">
        <v>225</v>
      </c>
      <c r="D94" s="54" t="s">
        <v>27</v>
      </c>
      <c r="E94" s="166">
        <v>17770</v>
      </c>
    </row>
    <row r="95" spans="1:5" ht="12.75" customHeight="1" x14ac:dyDescent="0.25">
      <c r="A95" s="63" t="s">
        <v>163</v>
      </c>
      <c r="B95" s="63" t="s">
        <v>196</v>
      </c>
      <c r="C95" s="56" t="s">
        <v>226</v>
      </c>
      <c r="D95" s="54" t="s">
        <v>27</v>
      </c>
      <c r="E95" s="166">
        <v>51873</v>
      </c>
    </row>
    <row r="96" spans="1:5" ht="12.75" customHeight="1" x14ac:dyDescent="0.25">
      <c r="A96" s="63" t="s">
        <v>164</v>
      </c>
      <c r="B96" s="63" t="s">
        <v>197</v>
      </c>
      <c r="C96" s="56" t="s">
        <v>227</v>
      </c>
      <c r="D96" s="54" t="s">
        <v>27</v>
      </c>
      <c r="E96" s="166">
        <v>54788</v>
      </c>
    </row>
    <row r="97" spans="1:5" ht="12.75" customHeight="1" x14ac:dyDescent="0.25">
      <c r="A97" s="63" t="s">
        <v>165</v>
      </c>
      <c r="B97" s="63" t="s">
        <v>198</v>
      </c>
      <c r="C97" s="56" t="s">
        <v>228</v>
      </c>
      <c r="D97" s="54" t="s">
        <v>27</v>
      </c>
      <c r="E97" s="166">
        <v>46772</v>
      </c>
    </row>
    <row r="98" spans="1:5" ht="12.75" customHeight="1" x14ac:dyDescent="0.25">
      <c r="A98" s="63" t="s">
        <v>166</v>
      </c>
      <c r="B98" s="63" t="s">
        <v>199</v>
      </c>
      <c r="C98" s="56" t="s">
        <v>229</v>
      </c>
      <c r="D98" s="54" t="s">
        <v>27</v>
      </c>
      <c r="E98" s="166">
        <v>18084</v>
      </c>
    </row>
    <row r="99" spans="1:5" ht="12.75" customHeight="1" x14ac:dyDescent="0.25">
      <c r="A99" s="63" t="s">
        <v>167</v>
      </c>
      <c r="B99" s="63" t="s">
        <v>200</v>
      </c>
      <c r="C99" s="56" t="s">
        <v>230</v>
      </c>
      <c r="D99" s="54" t="s">
        <v>27</v>
      </c>
      <c r="E99" s="166">
        <v>44197</v>
      </c>
    </row>
    <row r="100" spans="1:5" ht="12.75" customHeight="1" x14ac:dyDescent="0.25">
      <c r="A100" s="63" t="s">
        <v>168</v>
      </c>
      <c r="B100" s="63" t="s">
        <v>201</v>
      </c>
      <c r="C100" s="56" t="s">
        <v>231</v>
      </c>
      <c r="D100" s="54" t="s">
        <v>27</v>
      </c>
      <c r="E100" s="166">
        <v>79340</v>
      </c>
    </row>
    <row r="101" spans="1:5" ht="12.75" customHeight="1" x14ac:dyDescent="0.25">
      <c r="A101" s="63" t="s">
        <v>169</v>
      </c>
      <c r="B101" s="63" t="s">
        <v>202</v>
      </c>
      <c r="C101" s="56" t="s">
        <v>232</v>
      </c>
      <c r="D101" s="54" t="s">
        <v>27</v>
      </c>
      <c r="E101" s="166">
        <v>55109</v>
      </c>
    </row>
    <row r="102" spans="1:5" ht="12.75" customHeight="1" x14ac:dyDescent="0.25">
      <c r="A102" s="63" t="s">
        <v>170</v>
      </c>
      <c r="B102" s="63" t="s">
        <v>203</v>
      </c>
      <c r="C102" s="56" t="s">
        <v>233</v>
      </c>
      <c r="D102" s="54" t="s">
        <v>27</v>
      </c>
      <c r="E102" s="166">
        <v>63982</v>
      </c>
    </row>
    <row r="103" spans="1:5" ht="12.75" customHeight="1" x14ac:dyDescent="0.25">
      <c r="A103" s="63" t="s">
        <v>171</v>
      </c>
      <c r="B103" s="63" t="s">
        <v>204</v>
      </c>
      <c r="C103" s="56" t="s">
        <v>234</v>
      </c>
      <c r="D103" s="54" t="s">
        <v>27</v>
      </c>
      <c r="E103" s="166">
        <v>78982</v>
      </c>
    </row>
    <row r="104" spans="1:5" ht="12.75" customHeight="1" x14ac:dyDescent="0.25">
      <c r="A104" s="63" t="s">
        <v>172</v>
      </c>
      <c r="B104" s="63" t="s">
        <v>205</v>
      </c>
      <c r="C104" s="56" t="s">
        <v>235</v>
      </c>
      <c r="D104" s="54" t="s">
        <v>27</v>
      </c>
      <c r="E104" s="166">
        <v>19930</v>
      </c>
    </row>
    <row r="105" spans="1:5" ht="12.75" customHeight="1" x14ac:dyDescent="0.25">
      <c r="A105" s="63" t="s">
        <v>173</v>
      </c>
      <c r="B105" s="63" t="s">
        <v>206</v>
      </c>
      <c r="C105" s="56" t="s">
        <v>236</v>
      </c>
      <c r="D105" s="54" t="s">
        <v>27</v>
      </c>
      <c r="E105" s="166">
        <v>106235</v>
      </c>
    </row>
    <row r="106" spans="1:5" ht="12.75" customHeight="1" x14ac:dyDescent="0.25">
      <c r="A106" s="63" t="s">
        <v>174</v>
      </c>
      <c r="B106" s="63" t="s">
        <v>190</v>
      </c>
      <c r="C106" s="56" t="s">
        <v>221</v>
      </c>
      <c r="D106" s="54" t="s">
        <v>27</v>
      </c>
      <c r="E106" s="166">
        <v>169142</v>
      </c>
    </row>
    <row r="107" spans="1:5" ht="12.75" customHeight="1" x14ac:dyDescent="0.25">
      <c r="A107" s="63" t="s">
        <v>175</v>
      </c>
      <c r="B107" s="63" t="s">
        <v>206</v>
      </c>
      <c r="C107" s="56" t="s">
        <v>236</v>
      </c>
      <c r="D107" s="54" t="s">
        <v>27</v>
      </c>
      <c r="E107" s="166">
        <v>19596</v>
      </c>
    </row>
    <row r="108" spans="1:5" ht="12.75" customHeight="1" x14ac:dyDescent="0.25">
      <c r="A108" s="63" t="s">
        <v>176</v>
      </c>
      <c r="B108" s="63" t="s">
        <v>207</v>
      </c>
      <c r="C108" s="56" t="s">
        <v>227</v>
      </c>
      <c r="D108" s="54" t="s">
        <v>27</v>
      </c>
      <c r="E108" s="166">
        <v>36209</v>
      </c>
    </row>
    <row r="109" spans="1:5" ht="12.75" customHeight="1" x14ac:dyDescent="0.25">
      <c r="A109" s="63" t="s">
        <v>177</v>
      </c>
      <c r="B109" s="63" t="s">
        <v>184</v>
      </c>
      <c r="C109" s="56" t="s">
        <v>237</v>
      </c>
      <c r="D109" s="54" t="s">
        <v>27</v>
      </c>
      <c r="E109" s="166">
        <v>72186</v>
      </c>
    </row>
    <row r="110" spans="1:5" ht="12.75" customHeight="1" x14ac:dyDescent="0.25">
      <c r="A110" s="63" t="s">
        <v>178</v>
      </c>
      <c r="B110" s="63" t="s">
        <v>208</v>
      </c>
      <c r="C110" s="56" t="s">
        <v>238</v>
      </c>
      <c r="D110" s="54" t="s">
        <v>27</v>
      </c>
      <c r="E110" s="166">
        <v>152078</v>
      </c>
    </row>
    <row r="111" spans="1:5" ht="12.75" customHeight="1" x14ac:dyDescent="0.25">
      <c r="A111" s="63" t="s">
        <v>179</v>
      </c>
      <c r="B111" s="63" t="s">
        <v>209</v>
      </c>
      <c r="C111" s="56" t="s">
        <v>239</v>
      </c>
      <c r="D111" s="54" t="s">
        <v>27</v>
      </c>
      <c r="E111" s="166">
        <v>84162</v>
      </c>
    </row>
    <row r="112" spans="1:5" ht="12.75" customHeight="1" x14ac:dyDescent="0.25">
      <c r="A112" s="63" t="s">
        <v>180</v>
      </c>
      <c r="B112" s="63" t="s">
        <v>210</v>
      </c>
      <c r="C112" s="56" t="s">
        <v>240</v>
      </c>
      <c r="D112" s="54" t="s">
        <v>27</v>
      </c>
      <c r="E112" s="166">
        <v>49934</v>
      </c>
    </row>
    <row r="113" spans="1:5" ht="12.75" customHeight="1" x14ac:dyDescent="0.25">
      <c r="A113" s="136" t="s">
        <v>429</v>
      </c>
      <c r="B113" s="57"/>
      <c r="C113" s="58"/>
      <c r="D113" s="59"/>
      <c r="E113" s="79">
        <f>SUM(E80:E112)</f>
        <v>2341458</v>
      </c>
    </row>
    <row r="114" spans="1:5" ht="12.75" hidden="1" customHeight="1" x14ac:dyDescent="0.25">
      <c r="A114" s="221" t="s">
        <v>11</v>
      </c>
      <c r="B114" s="222"/>
      <c r="C114" s="222"/>
      <c r="D114" s="222"/>
      <c r="E114" s="53"/>
    </row>
    <row r="115" spans="1:5" ht="12.75" hidden="1" customHeight="1" x14ac:dyDescent="0.25">
      <c r="A115" s="63"/>
      <c r="B115" s="63"/>
      <c r="C115" s="63"/>
      <c r="D115" s="54"/>
      <c r="E115" s="78"/>
    </row>
    <row r="116" spans="1:5" ht="12.75" hidden="1" customHeight="1" x14ac:dyDescent="0.25">
      <c r="A116" s="63"/>
      <c r="B116" s="63"/>
      <c r="C116" s="63"/>
      <c r="D116" s="54"/>
      <c r="E116" s="78"/>
    </row>
    <row r="117" spans="1:5" ht="12.75" hidden="1" customHeight="1" x14ac:dyDescent="0.25">
      <c r="A117" s="63"/>
      <c r="B117" s="63"/>
      <c r="C117" s="63"/>
      <c r="D117" s="54"/>
      <c r="E117" s="78"/>
    </row>
    <row r="118" spans="1:5" ht="12.75" hidden="1" customHeight="1" x14ac:dyDescent="0.25">
      <c r="A118" s="98" t="s">
        <v>1</v>
      </c>
      <c r="B118" s="65"/>
      <c r="C118" s="69"/>
      <c r="D118" s="70"/>
      <c r="E118" s="80">
        <f>SUM(E115:E117)</f>
        <v>0</v>
      </c>
    </row>
    <row r="119" spans="1:5" ht="12.75" hidden="1" customHeight="1" x14ac:dyDescent="0.25"/>
    <row r="120" spans="1:5" ht="12.75" customHeight="1" x14ac:dyDescent="0.25">
      <c r="A120" s="221" t="s">
        <v>11</v>
      </c>
      <c r="B120" s="222"/>
      <c r="C120" s="222"/>
      <c r="D120" s="222"/>
      <c r="E120" s="53"/>
    </row>
    <row r="121" spans="1:5" ht="12.75" customHeight="1" x14ac:dyDescent="0.25">
      <c r="A121" s="198" t="s">
        <v>528</v>
      </c>
      <c r="B121" s="63" t="s">
        <v>529</v>
      </c>
      <c r="C121" s="63" t="s">
        <v>534</v>
      </c>
      <c r="D121" s="54" t="s">
        <v>535</v>
      </c>
      <c r="E121" s="78">
        <v>231730</v>
      </c>
    </row>
    <row r="122" spans="1:5" ht="12.75" customHeight="1" x14ac:dyDescent="0.25">
      <c r="A122" s="199" t="s">
        <v>530</v>
      </c>
      <c r="B122" s="202" t="s">
        <v>532</v>
      </c>
      <c r="C122" s="63" t="s">
        <v>536</v>
      </c>
      <c r="D122" s="54" t="s">
        <v>535</v>
      </c>
      <c r="E122" s="201">
        <v>198577</v>
      </c>
    </row>
    <row r="123" spans="1:5" ht="12.75" customHeight="1" x14ac:dyDescent="0.25">
      <c r="A123" s="200" t="s">
        <v>531</v>
      </c>
      <c r="B123" s="202" t="s">
        <v>533</v>
      </c>
      <c r="C123" s="63" t="s">
        <v>537</v>
      </c>
      <c r="D123" s="54" t="s">
        <v>535</v>
      </c>
      <c r="E123" s="201">
        <v>230597</v>
      </c>
    </row>
    <row r="124" spans="1:5" ht="12.75" customHeight="1" x14ac:dyDescent="0.25">
      <c r="A124" s="98" t="s">
        <v>429</v>
      </c>
      <c r="B124" s="65"/>
      <c r="C124" s="69"/>
      <c r="D124" s="70"/>
      <c r="E124" s="80">
        <f>SUM(E121:E123)</f>
        <v>660904</v>
      </c>
    </row>
    <row r="125" spans="1:5" ht="30.75" customHeight="1" x14ac:dyDescent="0.25">
      <c r="A125" s="233" t="s">
        <v>19</v>
      </c>
      <c r="B125" s="233"/>
      <c r="C125" s="233"/>
      <c r="D125" s="233"/>
      <c r="E125" s="233"/>
    </row>
    <row r="126" spans="1:5" ht="26.25" customHeight="1" x14ac:dyDescent="0.25">
      <c r="A126" s="52" t="s">
        <v>14</v>
      </c>
      <c r="B126" s="52" t="s">
        <v>2</v>
      </c>
      <c r="C126" s="52" t="s">
        <v>3</v>
      </c>
      <c r="D126" s="52" t="s">
        <v>0</v>
      </c>
      <c r="E126" s="72" t="s">
        <v>4</v>
      </c>
    </row>
    <row r="127" spans="1:5" ht="12.75" customHeight="1" x14ac:dyDescent="0.25">
      <c r="A127" s="221" t="s">
        <v>10</v>
      </c>
      <c r="B127" s="222"/>
      <c r="C127" s="222"/>
      <c r="D127" s="222"/>
      <c r="E127" s="53"/>
    </row>
    <row r="128" spans="1:5" ht="12.75" customHeight="1" x14ac:dyDescent="0.25">
      <c r="A128" s="63" t="s">
        <v>28</v>
      </c>
      <c r="B128" s="63" t="s">
        <v>69</v>
      </c>
      <c r="C128" s="56" t="s">
        <v>70</v>
      </c>
      <c r="D128" s="54" t="s">
        <v>27</v>
      </c>
      <c r="E128" s="55">
        <v>4970</v>
      </c>
    </row>
    <row r="129" spans="1:5" ht="12.75" customHeight="1" x14ac:dyDescent="0.25">
      <c r="A129" s="63" t="s">
        <v>29</v>
      </c>
      <c r="B129" s="63" t="s">
        <v>71</v>
      </c>
      <c r="C129" s="56" t="s">
        <v>72</v>
      </c>
      <c r="D129" s="54" t="s">
        <v>27</v>
      </c>
      <c r="E129" s="55">
        <v>13700</v>
      </c>
    </row>
    <row r="130" spans="1:5" ht="12.75" customHeight="1" x14ac:dyDescent="0.25">
      <c r="A130" s="63" t="s">
        <v>30</v>
      </c>
      <c r="B130" s="63" t="s">
        <v>73</v>
      </c>
      <c r="C130" s="56" t="s">
        <v>74</v>
      </c>
      <c r="D130" s="54" t="s">
        <v>27</v>
      </c>
      <c r="E130" s="55">
        <v>13700</v>
      </c>
    </row>
    <row r="131" spans="1:5" ht="12.75" customHeight="1" x14ac:dyDescent="0.25">
      <c r="A131" s="63" t="s">
        <v>31</v>
      </c>
      <c r="B131" s="63" t="s">
        <v>75</v>
      </c>
      <c r="C131" s="56" t="s">
        <v>76</v>
      </c>
      <c r="D131" s="54" t="s">
        <v>27</v>
      </c>
      <c r="E131" s="55">
        <v>15740</v>
      </c>
    </row>
    <row r="132" spans="1:5" ht="12.75" customHeight="1" x14ac:dyDescent="0.25">
      <c r="A132" s="63" t="s">
        <v>32</v>
      </c>
      <c r="B132" s="63" t="s">
        <v>77</v>
      </c>
      <c r="C132" s="56" t="s">
        <v>78</v>
      </c>
      <c r="D132" s="54" t="s">
        <v>27</v>
      </c>
      <c r="E132" s="55">
        <v>14829</v>
      </c>
    </row>
    <row r="133" spans="1:5" ht="12.75" customHeight="1" x14ac:dyDescent="0.25">
      <c r="A133" s="63" t="s">
        <v>33</v>
      </c>
      <c r="B133" s="63" t="s">
        <v>79</v>
      </c>
      <c r="C133" s="56" t="s">
        <v>211</v>
      </c>
      <c r="D133" s="54" t="s">
        <v>27</v>
      </c>
      <c r="E133" s="55">
        <v>8235</v>
      </c>
    </row>
    <row r="134" spans="1:5" ht="12.75" customHeight="1" x14ac:dyDescent="0.25">
      <c r="A134" s="63" t="s">
        <v>34</v>
      </c>
      <c r="B134" s="63" t="s">
        <v>80</v>
      </c>
      <c r="C134" s="56" t="s">
        <v>81</v>
      </c>
      <c r="D134" s="54" t="s">
        <v>27</v>
      </c>
      <c r="E134" s="55">
        <v>13955</v>
      </c>
    </row>
    <row r="135" spans="1:5" ht="12.75" customHeight="1" x14ac:dyDescent="0.25">
      <c r="A135" s="63" t="s">
        <v>35</v>
      </c>
      <c r="B135" s="63" t="s">
        <v>82</v>
      </c>
      <c r="C135" s="56" t="s">
        <v>83</v>
      </c>
      <c r="D135" s="54" t="s">
        <v>27</v>
      </c>
      <c r="E135" s="55">
        <v>6850</v>
      </c>
    </row>
    <row r="136" spans="1:5" ht="12.75" customHeight="1" x14ac:dyDescent="0.25">
      <c r="A136" s="63" t="s">
        <v>36</v>
      </c>
      <c r="B136" s="63" t="s">
        <v>84</v>
      </c>
      <c r="C136" s="56" t="s">
        <v>85</v>
      </c>
      <c r="D136" s="54" t="s">
        <v>27</v>
      </c>
      <c r="E136" s="55">
        <v>10348</v>
      </c>
    </row>
    <row r="137" spans="1:5" ht="12.75" customHeight="1" x14ac:dyDescent="0.25">
      <c r="A137" s="63" t="s">
        <v>37</v>
      </c>
      <c r="B137" s="63" t="s">
        <v>86</v>
      </c>
      <c r="C137" s="56" t="s">
        <v>83</v>
      </c>
      <c r="D137" s="54" t="s">
        <v>27</v>
      </c>
      <c r="E137" s="55">
        <v>9240</v>
      </c>
    </row>
    <row r="138" spans="1:5" ht="12.75" customHeight="1" x14ac:dyDescent="0.25">
      <c r="A138" s="63" t="s">
        <v>38</v>
      </c>
      <c r="B138" s="63" t="s">
        <v>87</v>
      </c>
      <c r="C138" s="56" t="s">
        <v>83</v>
      </c>
      <c r="D138" s="54" t="s">
        <v>27</v>
      </c>
      <c r="E138" s="55">
        <v>3649</v>
      </c>
    </row>
    <row r="139" spans="1:5" ht="12.75" customHeight="1" x14ac:dyDescent="0.25">
      <c r="A139" s="63" t="s">
        <v>39</v>
      </c>
      <c r="B139" s="63" t="s">
        <v>88</v>
      </c>
      <c r="C139" s="56" t="s">
        <v>89</v>
      </c>
      <c r="D139" s="54" t="s">
        <v>27</v>
      </c>
      <c r="E139" s="55">
        <v>7598</v>
      </c>
    </row>
    <row r="140" spans="1:5" ht="12.75" customHeight="1" x14ac:dyDescent="0.25">
      <c r="A140" s="63" t="s">
        <v>40</v>
      </c>
      <c r="B140" s="63" t="s">
        <v>90</v>
      </c>
      <c r="C140" s="56" t="s">
        <v>91</v>
      </c>
      <c r="D140" s="54" t="s">
        <v>27</v>
      </c>
      <c r="E140" s="55">
        <v>12725</v>
      </c>
    </row>
    <row r="141" spans="1:5" ht="12.75" customHeight="1" x14ac:dyDescent="0.25">
      <c r="A141" s="63" t="s">
        <v>41</v>
      </c>
      <c r="B141" s="63" t="s">
        <v>92</v>
      </c>
      <c r="C141" s="56" t="s">
        <v>93</v>
      </c>
      <c r="D141" s="54" t="s">
        <v>27</v>
      </c>
      <c r="E141" s="55">
        <v>5939</v>
      </c>
    </row>
    <row r="142" spans="1:5" ht="12.75" customHeight="1" x14ac:dyDescent="0.25">
      <c r="A142" s="63" t="s">
        <v>42</v>
      </c>
      <c r="B142" s="63" t="s">
        <v>94</v>
      </c>
      <c r="C142" s="56" t="s">
        <v>95</v>
      </c>
      <c r="D142" s="54" t="s">
        <v>27</v>
      </c>
      <c r="E142" s="55">
        <v>8790</v>
      </c>
    </row>
    <row r="143" spans="1:5" ht="12.75" customHeight="1" x14ac:dyDescent="0.25">
      <c r="A143" s="63" t="s">
        <v>43</v>
      </c>
      <c r="B143" s="63" t="s">
        <v>96</v>
      </c>
      <c r="C143" s="56" t="s">
        <v>97</v>
      </c>
      <c r="D143" s="54" t="s">
        <v>27</v>
      </c>
      <c r="E143" s="55">
        <v>21648</v>
      </c>
    </row>
    <row r="144" spans="1:5" ht="12.75" customHeight="1" x14ac:dyDescent="0.25">
      <c r="A144" s="63" t="s">
        <v>44</v>
      </c>
      <c r="B144" s="63" t="s">
        <v>98</v>
      </c>
      <c r="C144" s="56" t="s">
        <v>99</v>
      </c>
      <c r="D144" s="54" t="s">
        <v>27</v>
      </c>
      <c r="E144" s="55">
        <v>5300</v>
      </c>
    </row>
    <row r="145" spans="1:5" ht="12.75" customHeight="1" x14ac:dyDescent="0.25">
      <c r="A145" s="63" t="s">
        <v>45</v>
      </c>
      <c r="B145" s="63" t="s">
        <v>100</v>
      </c>
      <c r="C145" s="56" t="s">
        <v>101</v>
      </c>
      <c r="D145" s="54" t="s">
        <v>27</v>
      </c>
      <c r="E145" s="55">
        <v>7870</v>
      </c>
    </row>
    <row r="146" spans="1:5" ht="12.75" customHeight="1" x14ac:dyDescent="0.25">
      <c r="A146" s="63" t="s">
        <v>46</v>
      </c>
      <c r="B146" s="63" t="s">
        <v>102</v>
      </c>
      <c r="C146" s="56" t="s">
        <v>103</v>
      </c>
      <c r="D146" s="54" t="s">
        <v>27</v>
      </c>
      <c r="E146" s="55">
        <v>10025</v>
      </c>
    </row>
    <row r="147" spans="1:5" ht="12.75" customHeight="1" x14ac:dyDescent="0.25">
      <c r="A147" s="63" t="s">
        <v>47</v>
      </c>
      <c r="B147" s="63" t="s">
        <v>104</v>
      </c>
      <c r="C147" s="56" t="s">
        <v>105</v>
      </c>
      <c r="D147" s="54" t="s">
        <v>27</v>
      </c>
      <c r="E147" s="55">
        <v>6491</v>
      </c>
    </row>
    <row r="148" spans="1:5" ht="12.75" customHeight="1" x14ac:dyDescent="0.25">
      <c r="A148" s="63" t="s">
        <v>48</v>
      </c>
      <c r="B148" s="63" t="s">
        <v>106</v>
      </c>
      <c r="C148" s="56" t="s">
        <v>107</v>
      </c>
      <c r="D148" s="54" t="s">
        <v>27</v>
      </c>
      <c r="E148" s="55">
        <v>38128</v>
      </c>
    </row>
    <row r="149" spans="1:5" ht="12.75" customHeight="1" x14ac:dyDescent="0.25">
      <c r="A149" s="63" t="s">
        <v>49</v>
      </c>
      <c r="B149" s="63" t="s">
        <v>108</v>
      </c>
      <c r="C149" s="56" t="s">
        <v>109</v>
      </c>
      <c r="D149" s="54" t="s">
        <v>27</v>
      </c>
      <c r="E149" s="55">
        <v>31877</v>
      </c>
    </row>
    <row r="150" spans="1:5" ht="12.75" customHeight="1" x14ac:dyDescent="0.25">
      <c r="A150" s="63" t="s">
        <v>50</v>
      </c>
      <c r="B150" s="63" t="s">
        <v>110</v>
      </c>
      <c r="C150" s="56" t="s">
        <v>111</v>
      </c>
      <c r="D150" s="54" t="s">
        <v>27</v>
      </c>
      <c r="E150" s="55">
        <v>11827</v>
      </c>
    </row>
    <row r="151" spans="1:5" ht="12.75" customHeight="1" x14ac:dyDescent="0.25">
      <c r="A151" s="63" t="s">
        <v>51</v>
      </c>
      <c r="B151" s="63" t="s">
        <v>112</v>
      </c>
      <c r="C151" s="56" t="s">
        <v>113</v>
      </c>
      <c r="D151" s="54" t="s">
        <v>27</v>
      </c>
      <c r="E151" s="55">
        <v>8310</v>
      </c>
    </row>
    <row r="152" spans="1:5" ht="12.75" customHeight="1" x14ac:dyDescent="0.25">
      <c r="A152" s="63" t="s">
        <v>52</v>
      </c>
      <c r="B152" s="63" t="s">
        <v>114</v>
      </c>
      <c r="C152" s="56" t="s">
        <v>115</v>
      </c>
      <c r="D152" s="54" t="s">
        <v>27</v>
      </c>
      <c r="E152" s="55">
        <v>134384</v>
      </c>
    </row>
    <row r="153" spans="1:5" ht="12.75" customHeight="1" x14ac:dyDescent="0.25">
      <c r="A153" s="63" t="s">
        <v>53</v>
      </c>
      <c r="B153" s="63" t="s">
        <v>116</v>
      </c>
      <c r="C153" s="56" t="s">
        <v>117</v>
      </c>
      <c r="D153" s="54" t="s">
        <v>27</v>
      </c>
      <c r="E153" s="55">
        <v>24076</v>
      </c>
    </row>
    <row r="154" spans="1:5" ht="12.75" customHeight="1" x14ac:dyDescent="0.25">
      <c r="A154" s="63" t="s">
        <v>54</v>
      </c>
      <c r="B154" s="63" t="s">
        <v>118</v>
      </c>
      <c r="C154" s="56" t="s">
        <v>119</v>
      </c>
      <c r="D154" s="54" t="s">
        <v>27</v>
      </c>
      <c r="E154" s="55">
        <v>15795</v>
      </c>
    </row>
    <row r="155" spans="1:5" ht="12.75" customHeight="1" x14ac:dyDescent="0.25">
      <c r="A155" s="63" t="s">
        <v>55</v>
      </c>
      <c r="B155" s="63" t="s">
        <v>120</v>
      </c>
      <c r="C155" s="56" t="s">
        <v>121</v>
      </c>
      <c r="D155" s="54" t="s">
        <v>27</v>
      </c>
      <c r="E155" s="55">
        <v>57706</v>
      </c>
    </row>
    <row r="156" spans="1:5" ht="12.75" customHeight="1" x14ac:dyDescent="0.25">
      <c r="A156" s="63" t="s">
        <v>56</v>
      </c>
      <c r="B156" s="63" t="s">
        <v>122</v>
      </c>
      <c r="C156" s="56" t="s">
        <v>123</v>
      </c>
      <c r="D156" s="54" t="s">
        <v>27</v>
      </c>
      <c r="E156" s="55">
        <v>77474</v>
      </c>
    </row>
    <row r="157" spans="1:5" ht="12.75" customHeight="1" x14ac:dyDescent="0.25">
      <c r="A157" s="63" t="s">
        <v>57</v>
      </c>
      <c r="B157" s="63" t="s">
        <v>124</v>
      </c>
      <c r="C157" s="56" t="s">
        <v>125</v>
      </c>
      <c r="D157" s="54" t="s">
        <v>27</v>
      </c>
      <c r="E157" s="55">
        <v>21122</v>
      </c>
    </row>
    <row r="158" spans="1:5" ht="12.75" customHeight="1" x14ac:dyDescent="0.25">
      <c r="A158" s="63" t="s">
        <v>58</v>
      </c>
      <c r="B158" s="63" t="s">
        <v>126</v>
      </c>
      <c r="C158" s="56" t="s">
        <v>127</v>
      </c>
      <c r="D158" s="54" t="s">
        <v>27</v>
      </c>
      <c r="E158" s="55">
        <v>17937</v>
      </c>
    </row>
    <row r="159" spans="1:5" ht="12.75" customHeight="1" x14ac:dyDescent="0.25">
      <c r="A159" s="63" t="s">
        <v>59</v>
      </c>
      <c r="B159" s="63" t="s">
        <v>128</v>
      </c>
      <c r="C159" s="56" t="s">
        <v>129</v>
      </c>
      <c r="D159" s="54" t="s">
        <v>27</v>
      </c>
      <c r="E159" s="55">
        <v>68231</v>
      </c>
    </row>
    <row r="160" spans="1:5" ht="12.75" customHeight="1" x14ac:dyDescent="0.25">
      <c r="A160" s="63" t="s">
        <v>60</v>
      </c>
      <c r="B160" s="63" t="s">
        <v>130</v>
      </c>
      <c r="C160" s="56" t="s">
        <v>131</v>
      </c>
      <c r="D160" s="54" t="s">
        <v>27</v>
      </c>
      <c r="E160" s="55">
        <v>28871</v>
      </c>
    </row>
    <row r="161" spans="1:5" ht="12.75" customHeight="1" x14ac:dyDescent="0.25">
      <c r="A161" s="63" t="s">
        <v>61</v>
      </c>
      <c r="B161" s="63" t="s">
        <v>132</v>
      </c>
      <c r="C161" s="56" t="s">
        <v>133</v>
      </c>
      <c r="D161" s="54" t="s">
        <v>27</v>
      </c>
      <c r="E161" s="55">
        <v>38772</v>
      </c>
    </row>
    <row r="162" spans="1:5" ht="12.75" customHeight="1" x14ac:dyDescent="0.25">
      <c r="A162" s="63" t="s">
        <v>62</v>
      </c>
      <c r="B162" s="63" t="s">
        <v>134</v>
      </c>
      <c r="C162" s="56" t="s">
        <v>135</v>
      </c>
      <c r="D162" s="54" t="s">
        <v>27</v>
      </c>
      <c r="E162" s="55">
        <v>12350</v>
      </c>
    </row>
    <row r="163" spans="1:5" ht="12.75" customHeight="1" x14ac:dyDescent="0.25">
      <c r="A163" s="63" t="s">
        <v>63</v>
      </c>
      <c r="B163" s="63" t="s">
        <v>136</v>
      </c>
      <c r="C163" s="56" t="s">
        <v>137</v>
      </c>
      <c r="D163" s="54" t="s">
        <v>27</v>
      </c>
      <c r="E163" s="55">
        <v>101944</v>
      </c>
    </row>
    <row r="164" spans="1:5" ht="12.75" customHeight="1" x14ac:dyDescent="0.25">
      <c r="A164" s="63" t="s">
        <v>64</v>
      </c>
      <c r="B164" s="63" t="s">
        <v>138</v>
      </c>
      <c r="C164" s="56" t="s">
        <v>139</v>
      </c>
      <c r="D164" s="54" t="s">
        <v>27</v>
      </c>
      <c r="E164" s="55">
        <v>218555</v>
      </c>
    </row>
    <row r="165" spans="1:5" ht="12.75" customHeight="1" x14ac:dyDescent="0.25">
      <c r="A165" s="63" t="s">
        <v>65</v>
      </c>
      <c r="B165" s="63" t="s">
        <v>140</v>
      </c>
      <c r="C165" s="56" t="s">
        <v>141</v>
      </c>
      <c r="D165" s="54" t="s">
        <v>27</v>
      </c>
      <c r="E165" s="55">
        <v>460450</v>
      </c>
    </row>
    <row r="166" spans="1:5" ht="12.75" customHeight="1" x14ac:dyDescent="0.25">
      <c r="A166" s="63" t="s">
        <v>66</v>
      </c>
      <c r="B166" s="63" t="s">
        <v>142</v>
      </c>
      <c r="C166" s="56" t="s">
        <v>143</v>
      </c>
      <c r="D166" s="54" t="s">
        <v>27</v>
      </c>
      <c r="E166" s="55">
        <v>489521</v>
      </c>
    </row>
    <row r="167" spans="1:5" ht="12.75" customHeight="1" x14ac:dyDescent="0.25">
      <c r="A167" s="63" t="s">
        <v>67</v>
      </c>
      <c r="B167" s="63" t="s">
        <v>144</v>
      </c>
      <c r="C167" s="56" t="s">
        <v>145</v>
      </c>
      <c r="D167" s="54" t="s">
        <v>27</v>
      </c>
      <c r="E167" s="55">
        <v>630315</v>
      </c>
    </row>
    <row r="168" spans="1:5" ht="12.75" customHeight="1" x14ac:dyDescent="0.25">
      <c r="A168" s="63" t="s">
        <v>68</v>
      </c>
      <c r="B168" s="63" t="s">
        <v>146</v>
      </c>
      <c r="C168" s="56" t="s">
        <v>147</v>
      </c>
      <c r="D168" s="54" t="s">
        <v>27</v>
      </c>
      <c r="E168" s="55">
        <v>2079917</v>
      </c>
    </row>
    <row r="169" spans="1:5" ht="12.75" hidden="1" customHeight="1" x14ac:dyDescent="0.25">
      <c r="A169" s="136" t="s">
        <v>1</v>
      </c>
      <c r="B169" s="57"/>
      <c r="C169" s="69"/>
      <c r="D169" s="70"/>
      <c r="E169" s="81">
        <f>SUM(E128:E168)</f>
        <v>4769164</v>
      </c>
    </row>
    <row r="170" spans="1:5" ht="12.75" hidden="1" customHeight="1" x14ac:dyDescent="0.25">
      <c r="A170" s="221" t="s">
        <v>11</v>
      </c>
      <c r="B170" s="222"/>
      <c r="C170" s="82"/>
      <c r="D170" s="82"/>
      <c r="E170" s="53"/>
    </row>
    <row r="171" spans="1:5" ht="12.75" hidden="1" customHeight="1" x14ac:dyDescent="0.25">
      <c r="A171" s="63"/>
      <c r="B171" s="77"/>
      <c r="C171" s="56"/>
      <c r="D171" s="54"/>
      <c r="E171" s="78"/>
    </row>
    <row r="172" spans="1:5" ht="12.75" hidden="1" customHeight="1" x14ac:dyDescent="0.25">
      <c r="A172" s="63"/>
      <c r="B172" s="77"/>
      <c r="C172" s="56"/>
      <c r="D172" s="54"/>
      <c r="E172" s="78"/>
    </row>
    <row r="173" spans="1:5" ht="12.75" hidden="1" customHeight="1" x14ac:dyDescent="0.25">
      <c r="A173" s="98" t="s">
        <v>1</v>
      </c>
      <c r="B173" s="65"/>
      <c r="C173" s="69"/>
      <c r="D173" s="70"/>
      <c r="E173" s="80">
        <f>SUM(E171:E172)</f>
        <v>0</v>
      </c>
    </row>
    <row r="174" spans="1:5" ht="12.75" hidden="1" customHeight="1" x14ac:dyDescent="0.25"/>
    <row r="175" spans="1:5" ht="12.75" customHeight="1" x14ac:dyDescent="0.25">
      <c r="A175" s="98" t="s">
        <v>429</v>
      </c>
      <c r="B175" s="65"/>
      <c r="C175" s="69"/>
      <c r="D175" s="70"/>
      <c r="E175" s="80">
        <f>SUM(E173,E169)</f>
        <v>4769164</v>
      </c>
    </row>
    <row r="176" spans="1:5" ht="12.75" customHeight="1" x14ac:dyDescent="0.25">
      <c r="A176" s="221" t="s">
        <v>11</v>
      </c>
      <c r="B176" s="222"/>
      <c r="C176" s="222"/>
      <c r="D176" s="222"/>
      <c r="E176" s="53"/>
    </row>
    <row r="177" spans="1:5" ht="12.75" customHeight="1" x14ac:dyDescent="0.25">
      <c r="A177" s="63" t="s">
        <v>572</v>
      </c>
      <c r="B177" s="63" t="s">
        <v>144</v>
      </c>
      <c r="C177" s="56" t="s">
        <v>145</v>
      </c>
      <c r="D177" s="54" t="s">
        <v>535</v>
      </c>
      <c r="E177" s="78">
        <v>226400</v>
      </c>
    </row>
    <row r="178" spans="1:5" ht="12.75" customHeight="1" x14ac:dyDescent="0.25">
      <c r="A178" s="63" t="s">
        <v>573</v>
      </c>
      <c r="B178" s="63" t="s">
        <v>574</v>
      </c>
      <c r="C178" s="63" t="s">
        <v>575</v>
      </c>
      <c r="D178" s="54" t="s">
        <v>535</v>
      </c>
      <c r="E178" s="78">
        <v>203389</v>
      </c>
    </row>
    <row r="179" spans="1:5" ht="12.75" customHeight="1" x14ac:dyDescent="0.25">
      <c r="A179" s="98" t="s">
        <v>429</v>
      </c>
      <c r="B179" s="65"/>
      <c r="C179" s="69"/>
      <c r="D179" s="70"/>
      <c r="E179" s="80">
        <f>SUM(E177:E178)</f>
        <v>429789</v>
      </c>
    </row>
    <row r="180" spans="1:5" ht="28.5" customHeight="1" x14ac:dyDescent="0.25">
      <c r="A180" s="236" t="s">
        <v>26</v>
      </c>
      <c r="B180" s="237"/>
      <c r="C180" s="237"/>
      <c r="D180" s="237"/>
      <c r="E180" s="238"/>
    </row>
    <row r="181" spans="1:5" ht="29.25" customHeight="1" x14ac:dyDescent="0.25">
      <c r="A181" s="52" t="s">
        <v>14</v>
      </c>
      <c r="B181" s="52" t="s">
        <v>2</v>
      </c>
      <c r="C181" s="52" t="s">
        <v>3</v>
      </c>
      <c r="D181" s="52" t="s">
        <v>0</v>
      </c>
      <c r="E181" s="72" t="s">
        <v>4</v>
      </c>
    </row>
    <row r="182" spans="1:5" ht="12.75" customHeight="1" x14ac:dyDescent="0.25">
      <c r="A182" s="221" t="s">
        <v>10</v>
      </c>
      <c r="B182" s="222"/>
      <c r="C182" s="222"/>
      <c r="D182" s="222"/>
      <c r="E182" s="53"/>
    </row>
    <row r="183" spans="1:5" ht="12.75" customHeight="1" x14ac:dyDescent="0.25">
      <c r="A183" s="63" t="s">
        <v>267</v>
      </c>
      <c r="B183" s="63" t="s">
        <v>268</v>
      </c>
      <c r="C183" s="63" t="s">
        <v>269</v>
      </c>
      <c r="D183" s="54" t="s">
        <v>27</v>
      </c>
      <c r="E183" s="83">
        <v>9591</v>
      </c>
    </row>
    <row r="184" spans="1:5" ht="12.75" customHeight="1" x14ac:dyDescent="0.25">
      <c r="A184" s="63" t="s">
        <v>270</v>
      </c>
      <c r="B184" s="63" t="s">
        <v>273</v>
      </c>
      <c r="C184" s="63" t="s">
        <v>277</v>
      </c>
      <c r="D184" s="54" t="s">
        <v>27</v>
      </c>
      <c r="E184" s="83">
        <v>9267</v>
      </c>
    </row>
    <row r="185" spans="1:5" ht="12.75" customHeight="1" x14ac:dyDescent="0.25">
      <c r="A185" s="63" t="s">
        <v>271</v>
      </c>
      <c r="B185" s="63" t="s">
        <v>274</v>
      </c>
      <c r="C185" s="63" t="s">
        <v>76</v>
      </c>
      <c r="D185" s="54" t="s">
        <v>27</v>
      </c>
      <c r="E185" s="83">
        <v>1762</v>
      </c>
    </row>
    <row r="186" spans="1:5" ht="12.75" customHeight="1" x14ac:dyDescent="0.25">
      <c r="A186" s="63" t="s">
        <v>272</v>
      </c>
      <c r="B186" s="63" t="s">
        <v>275</v>
      </c>
      <c r="C186" s="63" t="s">
        <v>276</v>
      </c>
      <c r="D186" s="54" t="s">
        <v>27</v>
      </c>
      <c r="E186" s="83">
        <v>23169</v>
      </c>
    </row>
    <row r="187" spans="1:5" ht="15.75" customHeight="1" x14ac:dyDescent="0.25">
      <c r="A187" s="63" t="s">
        <v>278</v>
      </c>
      <c r="B187" s="63" t="s">
        <v>279</v>
      </c>
      <c r="C187" s="63" t="s">
        <v>280</v>
      </c>
      <c r="D187" s="54" t="s">
        <v>27</v>
      </c>
      <c r="E187" s="83">
        <v>10760</v>
      </c>
    </row>
    <row r="188" spans="1:5" ht="12.75" hidden="1" customHeight="1" x14ac:dyDescent="0.25">
      <c r="A188" s="98" t="s">
        <v>1</v>
      </c>
      <c r="B188" s="65"/>
      <c r="C188" s="69"/>
      <c r="D188" s="70"/>
      <c r="E188" s="79">
        <f>SUM(E183:E187)</f>
        <v>54549</v>
      </c>
    </row>
    <row r="189" spans="1:5" ht="12.75" hidden="1" customHeight="1" x14ac:dyDescent="0.25">
      <c r="A189" s="221" t="s">
        <v>11</v>
      </c>
      <c r="B189" s="222"/>
      <c r="C189" s="222"/>
      <c r="D189" s="222"/>
      <c r="E189" s="53"/>
    </row>
    <row r="190" spans="1:5" ht="12.75" hidden="1" customHeight="1" x14ac:dyDescent="0.25">
      <c r="A190" s="63"/>
      <c r="B190" s="63"/>
      <c r="C190" s="56"/>
      <c r="D190" s="54"/>
      <c r="E190" s="83"/>
    </row>
    <row r="191" spans="1:5" ht="23.25" hidden="1" customHeight="1" x14ac:dyDescent="0.25">
      <c r="A191" s="63"/>
      <c r="B191" s="63"/>
      <c r="C191" s="56"/>
      <c r="D191" s="54"/>
      <c r="E191" s="83"/>
    </row>
    <row r="192" spans="1:5" ht="27.75" hidden="1" customHeight="1" x14ac:dyDescent="0.25">
      <c r="A192" s="98" t="s">
        <v>1</v>
      </c>
      <c r="B192" s="65"/>
      <c r="C192" s="69"/>
      <c r="D192" s="70"/>
      <c r="E192" s="80">
        <f>SUM(E190:E191)</f>
        <v>0</v>
      </c>
    </row>
    <row r="193" spans="1:5" ht="12.75" hidden="1" customHeight="1" x14ac:dyDescent="0.25"/>
    <row r="194" spans="1:5" ht="12.75" customHeight="1" x14ac:dyDescent="0.25">
      <c r="A194" s="98" t="s">
        <v>429</v>
      </c>
      <c r="B194" s="65"/>
      <c r="C194" s="69"/>
      <c r="D194" s="70"/>
      <c r="E194" s="80">
        <f>SUM(E192,E188)</f>
        <v>54549</v>
      </c>
    </row>
    <row r="195" spans="1:5" ht="12.75" customHeight="1" x14ac:dyDescent="0.25">
      <c r="A195" s="221" t="s">
        <v>11</v>
      </c>
      <c r="B195" s="222"/>
      <c r="C195" s="222"/>
      <c r="D195" s="222"/>
      <c r="E195" s="53"/>
    </row>
    <row r="196" spans="1:5" ht="12.75" customHeight="1" x14ac:dyDescent="0.25">
      <c r="A196" s="63" t="s">
        <v>538</v>
      </c>
      <c r="B196" s="63" t="s">
        <v>539</v>
      </c>
      <c r="C196" s="63" t="s">
        <v>540</v>
      </c>
      <c r="D196" s="54" t="s">
        <v>541</v>
      </c>
      <c r="E196" s="78">
        <v>57600</v>
      </c>
    </row>
    <row r="197" spans="1:5" ht="12.75" customHeight="1" x14ac:dyDescent="0.25">
      <c r="A197" s="63" t="s">
        <v>542</v>
      </c>
      <c r="B197" s="63" t="s">
        <v>543</v>
      </c>
      <c r="C197" s="63" t="s">
        <v>544</v>
      </c>
      <c r="D197" s="54" t="s">
        <v>541</v>
      </c>
      <c r="E197" s="78">
        <v>177697</v>
      </c>
    </row>
    <row r="198" spans="1:5" ht="12" customHeight="1" x14ac:dyDescent="0.25">
      <c r="A198" s="63" t="s">
        <v>545</v>
      </c>
      <c r="B198" s="63" t="s">
        <v>546</v>
      </c>
      <c r="C198" s="63" t="s">
        <v>547</v>
      </c>
      <c r="D198" s="54" t="s">
        <v>541</v>
      </c>
      <c r="E198" s="78">
        <v>220230</v>
      </c>
    </row>
    <row r="199" spans="1:5" ht="12.75" customHeight="1" x14ac:dyDescent="0.25">
      <c r="A199" s="98" t="s">
        <v>429</v>
      </c>
      <c r="B199" s="65"/>
      <c r="C199" s="69"/>
      <c r="D199" s="70"/>
      <c r="E199" s="80">
        <f>SUM(E196:E198)</f>
        <v>455527</v>
      </c>
    </row>
    <row r="200" spans="1:5" ht="30" customHeight="1" x14ac:dyDescent="0.25">
      <c r="A200" s="233" t="s">
        <v>527</v>
      </c>
      <c r="B200" s="233"/>
      <c r="C200" s="233"/>
      <c r="D200" s="233"/>
      <c r="E200" s="233"/>
    </row>
    <row r="201" spans="1:5" ht="12.75" customHeight="1" x14ac:dyDescent="0.25">
      <c r="A201" s="52" t="s">
        <v>14</v>
      </c>
      <c r="B201" s="52" t="s">
        <v>2</v>
      </c>
      <c r="C201" s="52" t="s">
        <v>3</v>
      </c>
      <c r="D201" s="52" t="s">
        <v>0</v>
      </c>
      <c r="E201" s="72" t="s">
        <v>4</v>
      </c>
    </row>
    <row r="202" spans="1:5" ht="12.75" customHeight="1" x14ac:dyDescent="0.25">
      <c r="A202" s="230" t="s">
        <v>10</v>
      </c>
      <c r="B202" s="230"/>
      <c r="C202" s="230"/>
      <c r="D202" s="230"/>
      <c r="E202" s="84"/>
    </row>
    <row r="203" spans="1:5" ht="12.75" customHeight="1" x14ac:dyDescent="0.25">
      <c r="A203" s="85" t="s">
        <v>5</v>
      </c>
      <c r="B203" s="86"/>
      <c r="C203" s="62"/>
      <c r="D203" s="86"/>
      <c r="E203" s="87"/>
    </row>
    <row r="204" spans="1:5" ht="12.75" customHeight="1" x14ac:dyDescent="0.25">
      <c r="A204" s="234" t="s">
        <v>7</v>
      </c>
      <c r="B204" s="235"/>
      <c r="C204" s="235"/>
      <c r="D204" s="88"/>
      <c r="E204" s="89"/>
    </row>
    <row r="205" spans="1:5" ht="12.75" customHeight="1" x14ac:dyDescent="0.25">
      <c r="A205" s="90" t="s">
        <v>21</v>
      </c>
      <c r="B205" s="91"/>
      <c r="C205" s="91"/>
      <c r="D205" s="92"/>
      <c r="E205" s="93"/>
    </row>
    <row r="206" spans="1:5" ht="12.75" customHeight="1" x14ac:dyDescent="0.25">
      <c r="A206" s="176" t="s">
        <v>281</v>
      </c>
      <c r="B206" s="176" t="s">
        <v>282</v>
      </c>
      <c r="C206" s="95" t="s">
        <v>283</v>
      </c>
      <c r="D206" s="110" t="s">
        <v>266</v>
      </c>
      <c r="E206" s="177">
        <v>2482</v>
      </c>
    </row>
    <row r="207" spans="1:5" ht="12.75" customHeight="1" x14ac:dyDescent="0.25">
      <c r="A207" s="176" t="s">
        <v>284</v>
      </c>
      <c r="B207" s="176" t="s">
        <v>265</v>
      </c>
      <c r="C207" s="95" t="s">
        <v>285</v>
      </c>
      <c r="D207" s="110" t="s">
        <v>266</v>
      </c>
      <c r="E207" s="177">
        <v>9278</v>
      </c>
    </row>
    <row r="208" spans="1:5" ht="12.75" customHeight="1" x14ac:dyDescent="0.25">
      <c r="A208" s="176" t="s">
        <v>286</v>
      </c>
      <c r="B208" s="176" t="s">
        <v>251</v>
      </c>
      <c r="C208" s="95" t="s">
        <v>287</v>
      </c>
      <c r="D208" s="110" t="s">
        <v>266</v>
      </c>
      <c r="E208" s="177">
        <v>17090</v>
      </c>
    </row>
    <row r="209" spans="1:5" ht="12.75" customHeight="1" x14ac:dyDescent="0.25">
      <c r="A209" s="176" t="s">
        <v>288</v>
      </c>
      <c r="B209" s="176" t="s">
        <v>289</v>
      </c>
      <c r="C209" s="95" t="s">
        <v>290</v>
      </c>
      <c r="D209" s="110" t="s">
        <v>266</v>
      </c>
      <c r="E209" s="177">
        <v>15165</v>
      </c>
    </row>
    <row r="210" spans="1:5" ht="12.75" customHeight="1" x14ac:dyDescent="0.25">
      <c r="A210" s="176" t="s">
        <v>291</v>
      </c>
      <c r="B210" s="176" t="s">
        <v>292</v>
      </c>
      <c r="C210" s="95" t="s">
        <v>293</v>
      </c>
      <c r="D210" s="110" t="s">
        <v>266</v>
      </c>
      <c r="E210" s="177">
        <v>17028</v>
      </c>
    </row>
    <row r="211" spans="1:5" ht="12.75" customHeight="1" x14ac:dyDescent="0.25">
      <c r="A211" s="176" t="s">
        <v>294</v>
      </c>
      <c r="B211" s="176" t="s">
        <v>295</v>
      </c>
      <c r="C211" s="95" t="s">
        <v>296</v>
      </c>
      <c r="D211" s="110" t="s">
        <v>266</v>
      </c>
      <c r="E211" s="177">
        <v>31944</v>
      </c>
    </row>
    <row r="212" spans="1:5" ht="12.75" customHeight="1" x14ac:dyDescent="0.25">
      <c r="A212" s="176" t="s">
        <v>297</v>
      </c>
      <c r="B212" s="176" t="s">
        <v>298</v>
      </c>
      <c r="C212" s="95" t="s">
        <v>299</v>
      </c>
      <c r="D212" s="110" t="s">
        <v>266</v>
      </c>
      <c r="E212" s="177">
        <v>3596</v>
      </c>
    </row>
    <row r="213" spans="1:5" ht="12.75" customHeight="1" x14ac:dyDescent="0.25">
      <c r="A213" s="176" t="s">
        <v>300</v>
      </c>
      <c r="B213" s="176" t="s">
        <v>301</v>
      </c>
      <c r="C213" s="95" t="s">
        <v>302</v>
      </c>
      <c r="D213" s="110" t="s">
        <v>266</v>
      </c>
      <c r="E213" s="177">
        <v>9627</v>
      </c>
    </row>
    <row r="214" spans="1:5" ht="12.75" customHeight="1" x14ac:dyDescent="0.25">
      <c r="A214" s="176" t="s">
        <v>303</v>
      </c>
      <c r="B214" s="176" t="s">
        <v>304</v>
      </c>
      <c r="C214" s="95" t="s">
        <v>305</v>
      </c>
      <c r="D214" s="110" t="s">
        <v>266</v>
      </c>
      <c r="E214" s="177">
        <v>33911</v>
      </c>
    </row>
    <row r="215" spans="1:5" ht="12.75" customHeight="1" x14ac:dyDescent="0.25">
      <c r="A215" s="176" t="s">
        <v>306</v>
      </c>
      <c r="B215" s="176" t="s">
        <v>307</v>
      </c>
      <c r="C215" s="95" t="s">
        <v>308</v>
      </c>
      <c r="D215" s="110" t="s">
        <v>266</v>
      </c>
      <c r="E215" s="177">
        <v>5615</v>
      </c>
    </row>
    <row r="216" spans="1:5" ht="12.75" customHeight="1" x14ac:dyDescent="0.25">
      <c r="A216" s="176" t="s">
        <v>309</v>
      </c>
      <c r="B216" s="176" t="s">
        <v>298</v>
      </c>
      <c r="C216" s="95" t="s">
        <v>299</v>
      </c>
      <c r="D216" s="110" t="s">
        <v>266</v>
      </c>
      <c r="E216" s="177">
        <v>6483</v>
      </c>
    </row>
    <row r="217" spans="1:5" ht="12.75" customHeight="1" x14ac:dyDescent="0.25">
      <c r="A217" s="176" t="s">
        <v>310</v>
      </c>
      <c r="B217" s="176" t="s">
        <v>311</v>
      </c>
      <c r="C217" s="95" t="s">
        <v>312</v>
      </c>
      <c r="D217" s="110" t="s">
        <v>266</v>
      </c>
      <c r="E217" s="177">
        <v>31460</v>
      </c>
    </row>
    <row r="218" spans="1:5" ht="12.75" customHeight="1" x14ac:dyDescent="0.25">
      <c r="A218" s="176" t="s">
        <v>313</v>
      </c>
      <c r="B218" s="176" t="s">
        <v>314</v>
      </c>
      <c r="C218" s="95" t="s">
        <v>315</v>
      </c>
      <c r="D218" s="110" t="s">
        <v>266</v>
      </c>
      <c r="E218" s="177">
        <v>6528</v>
      </c>
    </row>
    <row r="219" spans="1:5" ht="12.75" customHeight="1" x14ac:dyDescent="0.25">
      <c r="A219" s="176" t="s">
        <v>316</v>
      </c>
      <c r="B219" s="176" t="s">
        <v>317</v>
      </c>
      <c r="C219" s="95" t="s">
        <v>318</v>
      </c>
      <c r="D219" s="110" t="s">
        <v>266</v>
      </c>
      <c r="E219" s="178">
        <v>8489</v>
      </c>
    </row>
    <row r="220" spans="1:5" ht="12.75" customHeight="1" x14ac:dyDescent="0.25">
      <c r="A220" s="98" t="s">
        <v>429</v>
      </c>
      <c r="B220" s="65"/>
      <c r="C220" s="99"/>
      <c r="D220" s="100"/>
      <c r="E220" s="80">
        <f>SUM(E206:E219)</f>
        <v>198696</v>
      </c>
    </row>
    <row r="221" spans="1:5" ht="12.75" hidden="1" customHeight="1" x14ac:dyDescent="0.25">
      <c r="A221" s="90" t="s">
        <v>22</v>
      </c>
      <c r="B221" s="91"/>
      <c r="C221" s="91"/>
      <c r="D221" s="92"/>
      <c r="E221" s="93"/>
    </row>
    <row r="222" spans="1:5" ht="12.75" hidden="1" customHeight="1" x14ac:dyDescent="0.25">
      <c r="A222" s="144"/>
      <c r="B222" s="94"/>
      <c r="C222" s="95"/>
      <c r="D222" s="96"/>
      <c r="E222" s="97"/>
    </row>
    <row r="223" spans="1:5" ht="12.75" hidden="1" customHeight="1" x14ac:dyDescent="0.25">
      <c r="A223" s="144"/>
      <c r="B223" s="94"/>
      <c r="C223" s="95"/>
      <c r="D223" s="96"/>
      <c r="E223" s="97"/>
    </row>
    <row r="224" spans="1:5" ht="12.75" hidden="1" customHeight="1" x14ac:dyDescent="0.25">
      <c r="A224" s="144"/>
      <c r="B224" s="94"/>
      <c r="C224" s="95"/>
      <c r="D224" s="96"/>
      <c r="E224" s="97"/>
    </row>
    <row r="225" spans="1:5" ht="12.75" hidden="1" customHeight="1" x14ac:dyDescent="0.25">
      <c r="A225" s="144"/>
      <c r="B225" s="94"/>
      <c r="C225" s="95"/>
      <c r="D225" s="96"/>
      <c r="E225" s="97"/>
    </row>
    <row r="226" spans="1:5" ht="12.75" hidden="1" customHeight="1" x14ac:dyDescent="0.25">
      <c r="A226" s="144"/>
      <c r="B226" s="94"/>
      <c r="C226" s="95"/>
      <c r="D226" s="96"/>
      <c r="E226" s="97"/>
    </row>
    <row r="227" spans="1:5" ht="12.75" hidden="1" customHeight="1" x14ac:dyDescent="0.25">
      <c r="A227" s="144"/>
      <c r="B227" s="94"/>
      <c r="C227" s="95"/>
      <c r="D227" s="96"/>
      <c r="E227" s="97"/>
    </row>
    <row r="228" spans="1:5" ht="12.75" hidden="1" customHeight="1" x14ac:dyDescent="0.25">
      <c r="A228" s="144"/>
      <c r="B228" s="94"/>
      <c r="C228" s="95"/>
      <c r="D228" s="96"/>
      <c r="E228" s="97"/>
    </row>
    <row r="229" spans="1:5" ht="12.75" hidden="1" customHeight="1" x14ac:dyDescent="0.25">
      <c r="A229" s="144"/>
      <c r="B229" s="101"/>
      <c r="C229" s="95"/>
      <c r="D229" s="96"/>
      <c r="E229" s="97"/>
    </row>
    <row r="230" spans="1:5" ht="12.75" hidden="1" customHeight="1" x14ac:dyDescent="0.25">
      <c r="A230" s="144"/>
      <c r="B230" s="94"/>
      <c r="C230" s="95"/>
      <c r="D230" s="96"/>
      <c r="E230" s="97"/>
    </row>
    <row r="231" spans="1:5" ht="12.75" hidden="1" customHeight="1" x14ac:dyDescent="0.25">
      <c r="A231" s="144"/>
      <c r="B231" s="101"/>
      <c r="C231" s="95"/>
      <c r="D231" s="96"/>
      <c r="E231" s="97"/>
    </row>
    <row r="232" spans="1:5" ht="12.75" hidden="1" customHeight="1" x14ac:dyDescent="0.25">
      <c r="A232" s="98" t="s">
        <v>1</v>
      </c>
      <c r="B232" s="65"/>
      <c r="C232" s="99"/>
      <c r="D232" s="100"/>
      <c r="E232" s="80">
        <f>SUM(E222:E231)</f>
        <v>0</v>
      </c>
    </row>
    <row r="233" spans="1:5" ht="12.75" hidden="1" customHeight="1" x14ac:dyDescent="0.25">
      <c r="A233" s="102" t="s">
        <v>16</v>
      </c>
      <c r="B233" s="103"/>
      <c r="C233" s="104"/>
      <c r="D233" s="105"/>
      <c r="E233" s="106" t="e">
        <f>(E220+E232+#REF!)</f>
        <v>#REF!</v>
      </c>
    </row>
    <row r="234" spans="1:5" ht="12.75" customHeight="1" x14ac:dyDescent="0.25">
      <c r="A234" s="90" t="s">
        <v>22</v>
      </c>
      <c r="B234" s="91"/>
      <c r="C234" s="91"/>
      <c r="D234" s="92"/>
      <c r="E234" s="93"/>
    </row>
    <row r="235" spans="1:5" ht="12" customHeight="1" x14ac:dyDescent="0.25">
      <c r="A235" s="176" t="s">
        <v>431</v>
      </c>
      <c r="B235" s="176" t="s">
        <v>446</v>
      </c>
      <c r="C235" s="95" t="s">
        <v>501</v>
      </c>
      <c r="D235" s="110" t="s">
        <v>430</v>
      </c>
      <c r="E235" s="177">
        <v>24977</v>
      </c>
    </row>
    <row r="236" spans="1:5" ht="24" customHeight="1" x14ac:dyDescent="0.25">
      <c r="A236" s="176" t="s">
        <v>432</v>
      </c>
      <c r="B236" s="176" t="s">
        <v>447</v>
      </c>
      <c r="C236" s="95" t="s">
        <v>503</v>
      </c>
      <c r="D236" s="110" t="s">
        <v>430</v>
      </c>
      <c r="E236" s="177">
        <v>8569</v>
      </c>
    </row>
    <row r="237" spans="1:5" ht="12.75" customHeight="1" x14ac:dyDescent="0.25">
      <c r="A237" s="176" t="s">
        <v>433</v>
      </c>
      <c r="B237" s="176" t="s">
        <v>261</v>
      </c>
      <c r="C237" s="95" t="s">
        <v>334</v>
      </c>
      <c r="D237" s="110" t="s">
        <v>430</v>
      </c>
      <c r="E237" s="177">
        <v>7347</v>
      </c>
    </row>
    <row r="238" spans="1:5" ht="12.75" customHeight="1" x14ac:dyDescent="0.25">
      <c r="A238" s="176" t="s">
        <v>434</v>
      </c>
      <c r="B238" s="176" t="s">
        <v>448</v>
      </c>
      <c r="C238" s="95" t="s">
        <v>502</v>
      </c>
      <c r="D238" s="110" t="s">
        <v>430</v>
      </c>
      <c r="E238" s="177">
        <v>8339</v>
      </c>
    </row>
    <row r="239" spans="1:5" ht="12.75" customHeight="1" x14ac:dyDescent="0.25">
      <c r="A239" s="176" t="s">
        <v>435</v>
      </c>
      <c r="B239" s="176" t="s">
        <v>477</v>
      </c>
      <c r="C239" s="95" t="s">
        <v>287</v>
      </c>
      <c r="D239" s="110" t="s">
        <v>430</v>
      </c>
      <c r="E239" s="177">
        <v>21721</v>
      </c>
    </row>
    <row r="240" spans="1:5" ht="12.75" customHeight="1" x14ac:dyDescent="0.25">
      <c r="A240" s="176" t="s">
        <v>436</v>
      </c>
      <c r="B240" s="176" t="s">
        <v>261</v>
      </c>
      <c r="C240" s="95" t="s">
        <v>334</v>
      </c>
      <c r="D240" s="110" t="s">
        <v>430</v>
      </c>
      <c r="E240" s="177">
        <v>40085</v>
      </c>
    </row>
    <row r="241" spans="1:5" ht="12.75" customHeight="1" x14ac:dyDescent="0.25">
      <c r="A241" s="176" t="s">
        <v>437</v>
      </c>
      <c r="B241" s="176" t="s">
        <v>449</v>
      </c>
      <c r="C241" s="95" t="s">
        <v>305</v>
      </c>
      <c r="D241" s="110" t="s">
        <v>430</v>
      </c>
      <c r="E241" s="177">
        <v>25647</v>
      </c>
    </row>
    <row r="242" spans="1:5" ht="12.75" customHeight="1" x14ac:dyDescent="0.25">
      <c r="A242" s="176" t="s">
        <v>438</v>
      </c>
      <c r="B242" s="176" t="s">
        <v>307</v>
      </c>
      <c r="C242" s="95" t="s">
        <v>308</v>
      </c>
      <c r="D242" s="110" t="s">
        <v>430</v>
      </c>
      <c r="E242" s="177">
        <v>14887</v>
      </c>
    </row>
    <row r="243" spans="1:5" ht="12.75" customHeight="1" x14ac:dyDescent="0.25">
      <c r="A243" s="176" t="s">
        <v>439</v>
      </c>
      <c r="B243" s="176" t="s">
        <v>450</v>
      </c>
      <c r="C243" s="95" t="s">
        <v>504</v>
      </c>
      <c r="D243" s="110" t="s">
        <v>430</v>
      </c>
      <c r="E243" s="177">
        <v>17923</v>
      </c>
    </row>
    <row r="244" spans="1:5" ht="12.75" customHeight="1" x14ac:dyDescent="0.25">
      <c r="A244" s="176" t="s">
        <v>440</v>
      </c>
      <c r="B244" s="176" t="s">
        <v>451</v>
      </c>
      <c r="C244" s="95" t="s">
        <v>505</v>
      </c>
      <c r="D244" s="110" t="s">
        <v>430</v>
      </c>
      <c r="E244" s="177">
        <v>4294</v>
      </c>
    </row>
    <row r="245" spans="1:5" ht="12.75" customHeight="1" x14ac:dyDescent="0.25">
      <c r="A245" s="176" t="s">
        <v>441</v>
      </c>
      <c r="B245" s="176" t="s">
        <v>264</v>
      </c>
      <c r="C245" s="95" t="s">
        <v>340</v>
      </c>
      <c r="D245" s="110" t="s">
        <v>430</v>
      </c>
      <c r="E245" s="177">
        <v>14358</v>
      </c>
    </row>
    <row r="246" spans="1:5" ht="12.75" customHeight="1" x14ac:dyDescent="0.25">
      <c r="A246" s="176" t="s">
        <v>442</v>
      </c>
      <c r="B246" s="176" t="s">
        <v>452</v>
      </c>
      <c r="C246" s="95" t="s">
        <v>506</v>
      </c>
      <c r="D246" s="110" t="s">
        <v>430</v>
      </c>
      <c r="E246" s="177">
        <v>23836</v>
      </c>
    </row>
    <row r="247" spans="1:5" ht="29.25" customHeight="1" x14ac:dyDescent="0.25">
      <c r="A247" s="176" t="s">
        <v>443</v>
      </c>
      <c r="B247" s="176" t="s">
        <v>453</v>
      </c>
      <c r="C247" s="95" t="s">
        <v>507</v>
      </c>
      <c r="D247" s="110" t="s">
        <v>430</v>
      </c>
      <c r="E247" s="177">
        <v>84875</v>
      </c>
    </row>
    <row r="248" spans="1:5" ht="12.75" customHeight="1" x14ac:dyDescent="0.25">
      <c r="A248" s="176" t="s">
        <v>444</v>
      </c>
      <c r="B248" s="176" t="s">
        <v>478</v>
      </c>
      <c r="C248" s="95" t="s">
        <v>508</v>
      </c>
      <c r="D248" s="110" t="s">
        <v>430</v>
      </c>
      <c r="E248" s="178">
        <v>14645</v>
      </c>
    </row>
    <row r="249" spans="1:5" ht="12.75" customHeight="1" x14ac:dyDescent="0.25">
      <c r="A249" s="176" t="s">
        <v>445</v>
      </c>
      <c r="B249" s="176" t="s">
        <v>368</v>
      </c>
      <c r="C249" s="95" t="s">
        <v>369</v>
      </c>
      <c r="D249" s="110" t="s">
        <v>430</v>
      </c>
      <c r="E249" s="177">
        <v>7930</v>
      </c>
    </row>
    <row r="250" spans="1:5" ht="12.75" customHeight="1" x14ac:dyDescent="0.25">
      <c r="A250" s="98" t="s">
        <v>429</v>
      </c>
      <c r="B250" s="65"/>
      <c r="C250" s="99"/>
      <c r="D250" s="100"/>
      <c r="E250" s="80">
        <f>SUM(E235:E249)</f>
        <v>319433</v>
      </c>
    </row>
    <row r="251" spans="1:5" ht="12.75" customHeight="1" x14ac:dyDescent="0.25">
      <c r="A251" s="225" t="s">
        <v>493</v>
      </c>
      <c r="B251" s="226"/>
      <c r="C251" s="226"/>
      <c r="D251" s="157"/>
      <c r="E251" s="158">
        <f>E220+E250</f>
        <v>518129</v>
      </c>
    </row>
    <row r="252" spans="1:5" ht="12.75" customHeight="1" x14ac:dyDescent="0.25">
      <c r="A252" s="85" t="s">
        <v>8</v>
      </c>
      <c r="B252" s="86"/>
      <c r="C252" s="86"/>
      <c r="D252" s="86"/>
      <c r="E252" s="107"/>
    </row>
    <row r="253" spans="1:5" ht="12.75" customHeight="1" x14ac:dyDescent="0.25">
      <c r="A253" s="90" t="s">
        <v>21</v>
      </c>
      <c r="B253" s="91"/>
      <c r="C253" s="91"/>
      <c r="D253" s="92"/>
      <c r="E253" s="93"/>
    </row>
    <row r="254" spans="1:5" ht="12.75" customHeight="1" x14ac:dyDescent="0.25">
      <c r="A254" s="167" t="s">
        <v>241</v>
      </c>
      <c r="B254" s="145" t="s">
        <v>319</v>
      </c>
      <c r="C254" s="109" t="s">
        <v>320</v>
      </c>
      <c r="D254" s="110" t="s">
        <v>266</v>
      </c>
      <c r="E254" s="168">
        <v>19440</v>
      </c>
    </row>
    <row r="255" spans="1:5" ht="12.75" customHeight="1" x14ac:dyDescent="0.25">
      <c r="A255" s="167" t="s">
        <v>242</v>
      </c>
      <c r="B255" s="145" t="s">
        <v>250</v>
      </c>
      <c r="C255" s="109" t="s">
        <v>321</v>
      </c>
      <c r="D255" s="110" t="s">
        <v>266</v>
      </c>
      <c r="E255" s="168">
        <v>14100</v>
      </c>
    </row>
    <row r="256" spans="1:5" ht="12.75" customHeight="1" x14ac:dyDescent="0.25">
      <c r="A256" s="167" t="s">
        <v>243</v>
      </c>
      <c r="B256" s="145" t="s">
        <v>322</v>
      </c>
      <c r="C256" s="109" t="s">
        <v>323</v>
      </c>
      <c r="D256" s="110" t="s">
        <v>266</v>
      </c>
      <c r="E256" s="168">
        <v>15960</v>
      </c>
    </row>
    <row r="257" spans="1:8" ht="12.75" customHeight="1" x14ac:dyDescent="0.25">
      <c r="A257" s="167" t="s">
        <v>244</v>
      </c>
      <c r="B257" s="145" t="s">
        <v>251</v>
      </c>
      <c r="C257" s="109" t="s">
        <v>287</v>
      </c>
      <c r="D257" s="110" t="s">
        <v>266</v>
      </c>
      <c r="E257" s="169">
        <v>23000</v>
      </c>
      <c r="H257" s="174"/>
    </row>
    <row r="258" spans="1:8" ht="12.75" customHeight="1" x14ac:dyDescent="0.25">
      <c r="A258" s="167" t="s">
        <v>245</v>
      </c>
      <c r="B258" s="145" t="s">
        <v>324</v>
      </c>
      <c r="C258" s="109" t="s">
        <v>325</v>
      </c>
      <c r="D258" s="110" t="s">
        <v>266</v>
      </c>
      <c r="E258" s="170">
        <v>8250</v>
      </c>
      <c r="H258" s="173"/>
    </row>
    <row r="259" spans="1:8" ht="12.75" customHeight="1" x14ac:dyDescent="0.25">
      <c r="A259" s="167" t="s">
        <v>246</v>
      </c>
      <c r="B259" s="145" t="s">
        <v>252</v>
      </c>
      <c r="C259" s="109" t="s">
        <v>326</v>
      </c>
      <c r="D259" s="110" t="s">
        <v>266</v>
      </c>
      <c r="E259" s="170">
        <v>20615</v>
      </c>
      <c r="H259" s="173"/>
    </row>
    <row r="260" spans="1:8" ht="12.75" customHeight="1" x14ac:dyDescent="0.25">
      <c r="A260" s="167" t="s">
        <v>247</v>
      </c>
      <c r="B260" s="145" t="s">
        <v>253</v>
      </c>
      <c r="C260" s="109" t="s">
        <v>327</v>
      </c>
      <c r="D260" s="110" t="s">
        <v>266</v>
      </c>
      <c r="E260" s="168">
        <v>10830</v>
      </c>
      <c r="H260" s="173"/>
    </row>
    <row r="261" spans="1:8" ht="12.75" customHeight="1" x14ac:dyDescent="0.25">
      <c r="A261" s="167" t="s">
        <v>248</v>
      </c>
      <c r="B261" s="145" t="s">
        <v>298</v>
      </c>
      <c r="C261" s="109" t="s">
        <v>328</v>
      </c>
      <c r="D261" s="110" t="s">
        <v>266</v>
      </c>
      <c r="E261" s="168">
        <v>13810</v>
      </c>
      <c r="H261" s="173"/>
    </row>
    <row r="262" spans="1:8" ht="12.75" customHeight="1" x14ac:dyDescent="0.25">
      <c r="A262" s="167" t="s">
        <v>249</v>
      </c>
      <c r="B262" s="145" t="s">
        <v>329</v>
      </c>
      <c r="C262" s="109" t="s">
        <v>330</v>
      </c>
      <c r="D262" s="110" t="s">
        <v>266</v>
      </c>
      <c r="E262" s="171">
        <v>15560</v>
      </c>
      <c r="H262" s="173"/>
    </row>
    <row r="263" spans="1:8" ht="12.75" customHeight="1" x14ac:dyDescent="0.25">
      <c r="A263" s="179" t="s">
        <v>331</v>
      </c>
      <c r="B263" s="180" t="s">
        <v>332</v>
      </c>
      <c r="C263" s="112" t="s">
        <v>333</v>
      </c>
      <c r="D263" s="181" t="s">
        <v>266</v>
      </c>
      <c r="E263" s="182">
        <v>21340</v>
      </c>
      <c r="H263" s="173"/>
    </row>
    <row r="264" spans="1:8" ht="12.75" customHeight="1" x14ac:dyDescent="0.25">
      <c r="A264" s="167" t="s">
        <v>254</v>
      </c>
      <c r="B264" s="145" t="s">
        <v>261</v>
      </c>
      <c r="C264" s="109" t="s">
        <v>334</v>
      </c>
      <c r="D264" s="110" t="s">
        <v>266</v>
      </c>
      <c r="E264" s="168">
        <v>26340</v>
      </c>
    </row>
    <row r="265" spans="1:8" ht="12.75" customHeight="1" x14ac:dyDescent="0.25">
      <c r="A265" s="167" t="s">
        <v>255</v>
      </c>
      <c r="B265" s="145" t="s">
        <v>250</v>
      </c>
      <c r="C265" s="109" t="s">
        <v>335</v>
      </c>
      <c r="D265" s="110" t="s">
        <v>266</v>
      </c>
      <c r="E265" s="171">
        <v>17730</v>
      </c>
    </row>
    <row r="266" spans="1:8" ht="12.75" customHeight="1" x14ac:dyDescent="0.25">
      <c r="A266" s="167" t="s">
        <v>256</v>
      </c>
      <c r="B266" s="145" t="s">
        <v>262</v>
      </c>
      <c r="C266" s="109" t="s">
        <v>336</v>
      </c>
      <c r="D266" s="110" t="s">
        <v>266</v>
      </c>
      <c r="E266" s="168">
        <v>17160</v>
      </c>
    </row>
    <row r="267" spans="1:8" ht="12.75" customHeight="1" x14ac:dyDescent="0.25">
      <c r="A267" s="167" t="s">
        <v>257</v>
      </c>
      <c r="B267" s="145" t="s">
        <v>337</v>
      </c>
      <c r="C267" s="109" t="s">
        <v>338</v>
      </c>
      <c r="D267" s="110" t="s">
        <v>266</v>
      </c>
      <c r="E267" s="169">
        <v>20220</v>
      </c>
    </row>
    <row r="268" spans="1:8" ht="12.75" customHeight="1" x14ac:dyDescent="0.25">
      <c r="A268" s="167" t="s">
        <v>258</v>
      </c>
      <c r="B268" s="145" t="s">
        <v>263</v>
      </c>
      <c r="C268" s="109" t="s">
        <v>339</v>
      </c>
      <c r="D268" s="110" t="s">
        <v>266</v>
      </c>
      <c r="E268" s="169">
        <v>21145</v>
      </c>
    </row>
    <row r="269" spans="1:8" ht="12.75" customHeight="1" x14ac:dyDescent="0.25">
      <c r="A269" s="167" t="s">
        <v>259</v>
      </c>
      <c r="B269" s="145" t="s">
        <v>264</v>
      </c>
      <c r="C269" s="109" t="s">
        <v>340</v>
      </c>
      <c r="D269" s="110" t="s">
        <v>266</v>
      </c>
      <c r="E269" s="168">
        <v>8850</v>
      </c>
    </row>
    <row r="270" spans="1:8" ht="12.75" customHeight="1" x14ac:dyDescent="0.25">
      <c r="A270" s="167" t="s">
        <v>260</v>
      </c>
      <c r="B270" s="172" t="s">
        <v>265</v>
      </c>
      <c r="C270" s="109" t="s">
        <v>285</v>
      </c>
      <c r="D270" s="110" t="s">
        <v>266</v>
      </c>
      <c r="E270" s="168">
        <v>27440</v>
      </c>
    </row>
    <row r="271" spans="1:8" ht="12.75" customHeight="1" x14ac:dyDescent="0.25">
      <c r="A271" s="231" t="s">
        <v>429</v>
      </c>
      <c r="B271" s="232"/>
      <c r="C271" s="232"/>
      <c r="D271" s="232"/>
      <c r="E271" s="80">
        <f>SUM(E254:E270)</f>
        <v>301790</v>
      </c>
    </row>
    <row r="272" spans="1:8" ht="12.75" customHeight="1" x14ac:dyDescent="0.25">
      <c r="A272" s="90" t="s">
        <v>22</v>
      </c>
      <c r="B272" s="91"/>
      <c r="C272" s="91"/>
      <c r="D272" s="92"/>
      <c r="E272" s="93"/>
    </row>
    <row r="273" spans="1:8" ht="12.75" customHeight="1" x14ac:dyDescent="0.25">
      <c r="A273" s="167" t="s">
        <v>454</v>
      </c>
      <c r="B273" s="145" t="s">
        <v>476</v>
      </c>
      <c r="C273" s="109" t="s">
        <v>323</v>
      </c>
      <c r="D273" s="110" t="s">
        <v>430</v>
      </c>
      <c r="E273" s="168">
        <v>18300</v>
      </c>
    </row>
    <row r="274" spans="1:8" ht="12.75" customHeight="1" x14ac:dyDescent="0.25">
      <c r="A274" s="167" t="s">
        <v>455</v>
      </c>
      <c r="B274" s="145" t="s">
        <v>450</v>
      </c>
      <c r="C274" s="109" t="s">
        <v>504</v>
      </c>
      <c r="D274" s="110" t="s">
        <v>430</v>
      </c>
      <c r="E274" s="168">
        <v>16260</v>
      </c>
    </row>
    <row r="275" spans="1:8" ht="12.75" customHeight="1" x14ac:dyDescent="0.25">
      <c r="A275" s="167" t="s">
        <v>456</v>
      </c>
      <c r="B275" s="145" t="s">
        <v>474</v>
      </c>
      <c r="C275" s="109" t="s">
        <v>509</v>
      </c>
      <c r="D275" s="110" t="s">
        <v>430</v>
      </c>
      <c r="E275" s="169">
        <v>25550</v>
      </c>
    </row>
    <row r="276" spans="1:8" ht="12.75" customHeight="1" x14ac:dyDescent="0.25">
      <c r="A276" s="167" t="s">
        <v>457</v>
      </c>
      <c r="B276" s="145" t="s">
        <v>468</v>
      </c>
      <c r="C276" s="109" t="s">
        <v>510</v>
      </c>
      <c r="D276" s="110" t="s">
        <v>430</v>
      </c>
      <c r="E276" s="170">
        <v>30560</v>
      </c>
      <c r="H276" s="174"/>
    </row>
    <row r="277" spans="1:8" ht="12.75" customHeight="1" x14ac:dyDescent="0.25">
      <c r="A277" s="167" t="s">
        <v>458</v>
      </c>
      <c r="B277" s="145" t="s">
        <v>292</v>
      </c>
      <c r="C277" s="109" t="s">
        <v>293</v>
      </c>
      <c r="D277" s="110" t="s">
        <v>430</v>
      </c>
      <c r="E277" s="170">
        <v>19380</v>
      </c>
      <c r="H277" s="173"/>
    </row>
    <row r="278" spans="1:8" ht="12.75" customHeight="1" x14ac:dyDescent="0.25">
      <c r="A278" s="167" t="s">
        <v>459</v>
      </c>
      <c r="B278" s="145" t="s">
        <v>261</v>
      </c>
      <c r="C278" s="109" t="s">
        <v>334</v>
      </c>
      <c r="D278" s="110" t="s">
        <v>430</v>
      </c>
      <c r="E278" s="168">
        <v>15720</v>
      </c>
      <c r="H278" s="173"/>
    </row>
    <row r="279" spans="1:8" ht="12.75" customHeight="1" x14ac:dyDescent="0.25">
      <c r="A279" s="167" t="s">
        <v>460</v>
      </c>
      <c r="B279" s="145" t="s">
        <v>475</v>
      </c>
      <c r="C279" s="109" t="s">
        <v>511</v>
      </c>
      <c r="D279" s="110" t="s">
        <v>430</v>
      </c>
      <c r="E279" s="168">
        <v>20445</v>
      </c>
      <c r="H279" s="173"/>
    </row>
    <row r="280" spans="1:8" ht="12.75" customHeight="1" x14ac:dyDescent="0.25">
      <c r="A280" s="167" t="s">
        <v>461</v>
      </c>
      <c r="B280" s="145" t="s">
        <v>298</v>
      </c>
      <c r="C280" s="109" t="s">
        <v>299</v>
      </c>
      <c r="D280" s="110" t="s">
        <v>430</v>
      </c>
      <c r="E280" s="171">
        <v>8505</v>
      </c>
      <c r="H280" s="173"/>
    </row>
    <row r="281" spans="1:8" ht="12.75" customHeight="1" x14ac:dyDescent="0.25">
      <c r="A281" s="167" t="s">
        <v>462</v>
      </c>
      <c r="B281" s="180" t="s">
        <v>469</v>
      </c>
      <c r="C281" s="109" t="s">
        <v>512</v>
      </c>
      <c r="D281" s="110" t="s">
        <v>430</v>
      </c>
      <c r="E281" s="168">
        <v>16970</v>
      </c>
      <c r="H281" s="173"/>
    </row>
    <row r="282" spans="1:8" ht="12.75" customHeight="1" x14ac:dyDescent="0.25">
      <c r="A282" s="167" t="s">
        <v>463</v>
      </c>
      <c r="B282" s="145" t="s">
        <v>470</v>
      </c>
      <c r="C282" s="112" t="s">
        <v>513</v>
      </c>
      <c r="D282" s="110" t="s">
        <v>430</v>
      </c>
      <c r="E282" s="168">
        <v>12000</v>
      </c>
      <c r="H282" s="173"/>
    </row>
    <row r="283" spans="1:8" ht="12.75" customHeight="1" x14ac:dyDescent="0.25">
      <c r="A283" s="167" t="s">
        <v>464</v>
      </c>
      <c r="B283" s="145" t="s">
        <v>471</v>
      </c>
      <c r="C283" s="109" t="s">
        <v>514</v>
      </c>
      <c r="D283" s="110" t="s">
        <v>430</v>
      </c>
      <c r="E283" s="169">
        <v>8550</v>
      </c>
    </row>
    <row r="284" spans="1:8" ht="12.75" customHeight="1" x14ac:dyDescent="0.25">
      <c r="A284" s="167" t="s">
        <v>465</v>
      </c>
      <c r="B284" s="145" t="s">
        <v>472</v>
      </c>
      <c r="C284" s="109" t="s">
        <v>515</v>
      </c>
      <c r="D284" s="110" t="s">
        <v>430</v>
      </c>
      <c r="E284" s="170">
        <v>24290</v>
      </c>
    </row>
    <row r="285" spans="1:8" ht="12.75" customHeight="1" x14ac:dyDescent="0.25">
      <c r="A285" s="167" t="s">
        <v>466</v>
      </c>
      <c r="B285" s="145" t="s">
        <v>298</v>
      </c>
      <c r="C285" s="109" t="s">
        <v>299</v>
      </c>
      <c r="D285" s="110" t="s">
        <v>430</v>
      </c>
      <c r="E285" s="170">
        <v>10200</v>
      </c>
    </row>
    <row r="286" spans="1:8" ht="12.75" customHeight="1" x14ac:dyDescent="0.25">
      <c r="A286" s="167" t="s">
        <v>467</v>
      </c>
      <c r="B286" s="145" t="s">
        <v>473</v>
      </c>
      <c r="C286" s="109" t="s">
        <v>516</v>
      </c>
      <c r="D286" s="110" t="s">
        <v>430</v>
      </c>
      <c r="E286" s="168">
        <v>11275</v>
      </c>
    </row>
    <row r="287" spans="1:8" ht="12.75" hidden="1" customHeight="1" x14ac:dyDescent="0.25">
      <c r="A287" s="90" t="s">
        <v>22</v>
      </c>
      <c r="B287" s="91"/>
      <c r="C287" s="91"/>
      <c r="D287" s="92"/>
      <c r="E287" s="93"/>
    </row>
    <row r="288" spans="1:8" ht="12.75" hidden="1" customHeight="1" x14ac:dyDescent="0.25">
      <c r="A288" s="127"/>
      <c r="B288" s="112"/>
      <c r="C288" s="109"/>
      <c r="D288" s="110"/>
      <c r="E288" s="111"/>
    </row>
    <row r="289" spans="1:5" ht="12.75" hidden="1" customHeight="1" x14ac:dyDescent="0.25">
      <c r="A289" s="127"/>
      <c r="B289" s="112"/>
      <c r="C289" s="109"/>
      <c r="D289" s="110"/>
      <c r="E289" s="111"/>
    </row>
    <row r="290" spans="1:5" ht="12.75" hidden="1" customHeight="1" x14ac:dyDescent="0.25">
      <c r="A290" s="127"/>
      <c r="B290" s="112"/>
      <c r="C290" s="109"/>
      <c r="D290" s="110"/>
      <c r="E290" s="111"/>
    </row>
    <row r="291" spans="1:5" ht="12.75" hidden="1" customHeight="1" x14ac:dyDescent="0.25">
      <c r="A291" s="127"/>
      <c r="B291" s="112"/>
      <c r="C291" s="109"/>
      <c r="D291" s="110"/>
      <c r="E291" s="111"/>
    </row>
    <row r="292" spans="1:5" ht="12.75" hidden="1" customHeight="1" x14ac:dyDescent="0.25">
      <c r="A292" s="127"/>
      <c r="B292" s="112"/>
      <c r="C292" s="109"/>
      <c r="D292" s="110"/>
      <c r="E292" s="111"/>
    </row>
    <row r="293" spans="1:5" ht="12.75" hidden="1" customHeight="1" x14ac:dyDescent="0.25">
      <c r="A293" s="127"/>
      <c r="B293" s="112"/>
      <c r="C293" s="109"/>
      <c r="D293" s="110"/>
      <c r="E293" s="111"/>
    </row>
    <row r="294" spans="1:5" ht="12.75" hidden="1" customHeight="1" x14ac:dyDescent="0.25">
      <c r="A294" s="127"/>
      <c r="B294" s="112"/>
      <c r="C294" s="109"/>
      <c r="D294" s="110"/>
      <c r="E294" s="111"/>
    </row>
    <row r="295" spans="1:5" ht="12.75" hidden="1" customHeight="1" x14ac:dyDescent="0.25">
      <c r="A295" s="127"/>
      <c r="B295" s="112"/>
      <c r="C295" s="109"/>
      <c r="D295" s="110"/>
      <c r="E295" s="111"/>
    </row>
    <row r="296" spans="1:5" ht="12.75" hidden="1" customHeight="1" x14ac:dyDescent="0.25">
      <c r="A296" s="127"/>
      <c r="B296" s="112"/>
      <c r="C296" s="109"/>
      <c r="D296" s="110"/>
      <c r="E296" s="111"/>
    </row>
    <row r="297" spans="1:5" ht="12.75" hidden="1" customHeight="1" x14ac:dyDescent="0.25">
      <c r="A297" s="127"/>
      <c r="B297" s="112"/>
      <c r="C297" s="109"/>
      <c r="D297" s="110"/>
      <c r="E297" s="111"/>
    </row>
    <row r="298" spans="1:5" ht="12.75" hidden="1" customHeight="1" x14ac:dyDescent="0.25">
      <c r="A298" s="127"/>
      <c r="B298" s="112"/>
      <c r="C298" s="109"/>
      <c r="D298" s="110"/>
      <c r="E298" s="111"/>
    </row>
    <row r="299" spans="1:5" ht="12.75" hidden="1" customHeight="1" x14ac:dyDescent="0.25">
      <c r="A299" s="127"/>
      <c r="B299" s="112"/>
      <c r="C299" s="109"/>
      <c r="D299" s="110"/>
      <c r="E299" s="111"/>
    </row>
    <row r="300" spans="1:5" ht="12.75" hidden="1" customHeight="1" x14ac:dyDescent="0.25">
      <c r="A300" s="127"/>
      <c r="B300" s="112"/>
      <c r="C300" s="109"/>
      <c r="D300" s="110"/>
      <c r="E300" s="111"/>
    </row>
    <row r="301" spans="1:5" ht="12.75" hidden="1" customHeight="1" x14ac:dyDescent="0.25">
      <c r="A301" s="127"/>
      <c r="B301" s="112"/>
      <c r="C301" s="109"/>
      <c r="D301" s="110"/>
      <c r="E301" s="111"/>
    </row>
    <row r="302" spans="1:5" ht="12.75" hidden="1" customHeight="1" x14ac:dyDescent="0.25">
      <c r="A302" s="127"/>
      <c r="B302" s="112"/>
      <c r="C302" s="109"/>
      <c r="D302" s="110"/>
      <c r="E302" s="111"/>
    </row>
    <row r="303" spans="1:5" ht="12.75" hidden="1" customHeight="1" x14ac:dyDescent="0.25">
      <c r="A303" s="127"/>
      <c r="B303" s="112"/>
      <c r="C303" s="109"/>
      <c r="D303" s="110"/>
      <c r="E303" s="111"/>
    </row>
    <row r="304" spans="1:5" ht="12.75" hidden="1" customHeight="1" x14ac:dyDescent="0.25">
      <c r="A304" s="127"/>
      <c r="B304" s="108"/>
      <c r="C304" s="109"/>
      <c r="D304" s="110"/>
      <c r="E304" s="111"/>
    </row>
    <row r="305" spans="1:5" ht="12.75" hidden="1" customHeight="1" x14ac:dyDescent="0.25">
      <c r="A305" s="113" t="s">
        <v>1</v>
      </c>
      <c r="B305" s="114"/>
      <c r="C305" s="115"/>
      <c r="D305" s="116"/>
      <c r="E305" s="117">
        <f>SUM(E288:E304)</f>
        <v>0</v>
      </c>
    </row>
    <row r="306" spans="1:5" ht="12.75" hidden="1" customHeight="1" x14ac:dyDescent="0.25">
      <c r="A306" s="118" t="s">
        <v>17</v>
      </c>
      <c r="B306" s="119"/>
      <c r="C306" s="120"/>
      <c r="D306" s="121"/>
      <c r="E306" s="107" t="e">
        <f>(E271+E305+#REF!)</f>
        <v>#REF!</v>
      </c>
    </row>
    <row r="307" spans="1:5" ht="12.75" customHeight="1" x14ac:dyDescent="0.25">
      <c r="A307" s="231" t="s">
        <v>429</v>
      </c>
      <c r="B307" s="232"/>
      <c r="C307" s="232"/>
      <c r="D307" s="232"/>
      <c r="E307" s="80">
        <f>SUM(E273:E286)</f>
        <v>238005</v>
      </c>
    </row>
    <row r="308" spans="1:5" ht="12.75" customHeight="1" x14ac:dyDescent="0.25">
      <c r="A308" s="225" t="s">
        <v>492</v>
      </c>
      <c r="B308" s="226"/>
      <c r="C308" s="226"/>
      <c r="D308" s="157"/>
      <c r="E308" s="158">
        <f>E271+E307</f>
        <v>539795</v>
      </c>
    </row>
    <row r="309" spans="1:5" ht="12.75" customHeight="1" x14ac:dyDescent="0.25">
      <c r="A309" s="227" t="s">
        <v>9</v>
      </c>
      <c r="B309" s="228"/>
      <c r="C309" s="228"/>
      <c r="D309" s="228"/>
      <c r="E309" s="122"/>
    </row>
    <row r="310" spans="1:5" ht="12.75" customHeight="1" x14ac:dyDescent="0.25">
      <c r="A310" s="90" t="s">
        <v>21</v>
      </c>
      <c r="B310" s="91"/>
      <c r="C310" s="91"/>
      <c r="D310" s="92"/>
      <c r="E310" s="93"/>
    </row>
    <row r="311" spans="1:5" ht="12.75" customHeight="1" x14ac:dyDescent="0.25">
      <c r="A311" s="176" t="s">
        <v>341</v>
      </c>
      <c r="B311" s="176" t="s">
        <v>342</v>
      </c>
      <c r="C311" s="109" t="s">
        <v>343</v>
      </c>
      <c r="D311" s="110" t="s">
        <v>266</v>
      </c>
      <c r="E311" s="177">
        <v>16290</v>
      </c>
    </row>
    <row r="312" spans="1:5" ht="12.75" customHeight="1" x14ac:dyDescent="0.25">
      <c r="A312" s="176" t="s">
        <v>344</v>
      </c>
      <c r="B312" s="176" t="s">
        <v>345</v>
      </c>
      <c r="C312" s="109" t="s">
        <v>346</v>
      </c>
      <c r="D312" s="110" t="s">
        <v>266</v>
      </c>
      <c r="E312" s="177">
        <v>21106</v>
      </c>
    </row>
    <row r="313" spans="1:5" ht="12.75" customHeight="1" x14ac:dyDescent="0.25">
      <c r="A313" s="176" t="s">
        <v>347</v>
      </c>
      <c r="B313" s="176" t="s">
        <v>250</v>
      </c>
      <c r="C313" s="109" t="s">
        <v>321</v>
      </c>
      <c r="D313" s="110" t="s">
        <v>266</v>
      </c>
      <c r="E313" s="177">
        <v>21735</v>
      </c>
    </row>
    <row r="314" spans="1:5" ht="12.75" customHeight="1" x14ac:dyDescent="0.25">
      <c r="A314" s="176" t="s">
        <v>348</v>
      </c>
      <c r="B314" s="176" t="s">
        <v>349</v>
      </c>
      <c r="C314" s="109" t="s">
        <v>350</v>
      </c>
      <c r="D314" s="110" t="s">
        <v>266</v>
      </c>
      <c r="E314" s="177">
        <v>25845</v>
      </c>
    </row>
    <row r="315" spans="1:5" ht="12.75" customHeight="1" x14ac:dyDescent="0.25">
      <c r="A315" s="176" t="s">
        <v>351</v>
      </c>
      <c r="B315" s="176" t="s">
        <v>250</v>
      </c>
      <c r="C315" s="109" t="s">
        <v>321</v>
      </c>
      <c r="D315" s="110" t="s">
        <v>266</v>
      </c>
      <c r="E315" s="177">
        <v>26508</v>
      </c>
    </row>
    <row r="316" spans="1:5" ht="12.75" customHeight="1" x14ac:dyDescent="0.25">
      <c r="A316" s="176" t="s">
        <v>352</v>
      </c>
      <c r="B316" s="176" t="s">
        <v>353</v>
      </c>
      <c r="C316" s="109" t="s">
        <v>354</v>
      </c>
      <c r="D316" s="110" t="s">
        <v>266</v>
      </c>
      <c r="E316" s="177">
        <v>23090</v>
      </c>
    </row>
    <row r="317" spans="1:5" ht="12.75" customHeight="1" x14ac:dyDescent="0.25">
      <c r="A317" s="176" t="s">
        <v>355</v>
      </c>
      <c r="B317" s="176" t="s">
        <v>356</v>
      </c>
      <c r="C317" s="109" t="s">
        <v>357</v>
      </c>
      <c r="D317" s="110" t="s">
        <v>266</v>
      </c>
      <c r="E317" s="177">
        <v>14852</v>
      </c>
    </row>
    <row r="318" spans="1:5" ht="12.75" customHeight="1" x14ac:dyDescent="0.25">
      <c r="A318" s="176" t="s">
        <v>358</v>
      </c>
      <c r="B318" s="176" t="s">
        <v>359</v>
      </c>
      <c r="C318" s="109" t="s">
        <v>360</v>
      </c>
      <c r="D318" s="110" t="s">
        <v>266</v>
      </c>
      <c r="E318" s="178">
        <v>27650</v>
      </c>
    </row>
    <row r="319" spans="1:5" ht="12.75" customHeight="1" x14ac:dyDescent="0.25">
      <c r="A319" s="193" t="s">
        <v>331</v>
      </c>
      <c r="B319" s="176" t="s">
        <v>332</v>
      </c>
      <c r="C319" s="112" t="s">
        <v>333</v>
      </c>
      <c r="D319" s="110" t="s">
        <v>266</v>
      </c>
      <c r="E319" s="177">
        <v>17280</v>
      </c>
    </row>
    <row r="320" spans="1:5" ht="12.75" customHeight="1" x14ac:dyDescent="0.25">
      <c r="A320" s="194" t="s">
        <v>258</v>
      </c>
      <c r="B320" s="176" t="s">
        <v>263</v>
      </c>
      <c r="C320" s="109" t="s">
        <v>339</v>
      </c>
      <c r="D320" s="110" t="s">
        <v>266</v>
      </c>
      <c r="E320" s="177">
        <v>27540</v>
      </c>
    </row>
    <row r="321" spans="1:5" ht="12.75" customHeight="1" x14ac:dyDescent="0.25">
      <c r="A321" s="123" t="s">
        <v>429</v>
      </c>
      <c r="B321" s="123"/>
      <c r="C321" s="124"/>
      <c r="D321" s="125"/>
      <c r="E321" s="80">
        <f>SUM(E311:E320)</f>
        <v>221896</v>
      </c>
    </row>
    <row r="322" spans="1:5" ht="12.75" hidden="1" customHeight="1" x14ac:dyDescent="0.25">
      <c r="B322" s="90" t="s">
        <v>22</v>
      </c>
      <c r="C322" s="91"/>
      <c r="D322" s="91"/>
      <c r="E322" s="92"/>
    </row>
    <row r="323" spans="1:5" ht="12.75" hidden="1" customHeight="1" x14ac:dyDescent="0.25">
      <c r="A323" s="145"/>
      <c r="B323" s="109"/>
      <c r="C323" s="127"/>
      <c r="D323" s="128"/>
      <c r="E323" s="129"/>
    </row>
    <row r="324" spans="1:5" ht="12.75" hidden="1" customHeight="1" x14ac:dyDescent="0.25">
      <c r="A324" s="145"/>
      <c r="B324" s="109"/>
      <c r="C324" s="127"/>
      <c r="D324" s="128"/>
      <c r="E324" s="129"/>
    </row>
    <row r="325" spans="1:5" ht="12.75" hidden="1" customHeight="1" x14ac:dyDescent="0.25">
      <c r="A325" s="145"/>
      <c r="B325" s="109"/>
      <c r="C325" s="127"/>
      <c r="D325" s="128"/>
      <c r="E325" s="129"/>
    </row>
    <row r="326" spans="1:5" ht="12.75" hidden="1" customHeight="1" x14ac:dyDescent="0.25">
      <c r="A326" s="145"/>
      <c r="B326" s="109"/>
      <c r="C326" s="127"/>
      <c r="D326" s="128"/>
      <c r="E326" s="129"/>
    </row>
    <row r="327" spans="1:5" ht="12.75" hidden="1" customHeight="1" x14ac:dyDescent="0.25">
      <c r="A327" s="145"/>
      <c r="B327" s="109"/>
      <c r="C327" s="127"/>
      <c r="D327" s="128"/>
      <c r="E327" s="129"/>
    </row>
    <row r="328" spans="1:5" ht="12.75" hidden="1" customHeight="1" x14ac:dyDescent="0.25">
      <c r="A328" s="145"/>
      <c r="B328" s="109"/>
      <c r="C328" s="127"/>
      <c r="D328" s="128"/>
      <c r="E328" s="129"/>
    </row>
    <row r="329" spans="1:5" ht="12.75" hidden="1" customHeight="1" x14ac:dyDescent="0.25">
      <c r="A329" s="145"/>
      <c r="B329" s="109"/>
      <c r="C329" s="127"/>
      <c r="D329" s="128"/>
      <c r="E329" s="129"/>
    </row>
    <row r="330" spans="1:5" ht="12.75" hidden="1" customHeight="1" x14ac:dyDescent="0.25">
      <c r="A330" s="145"/>
      <c r="B330" s="109"/>
      <c r="C330" s="127"/>
      <c r="D330" s="128"/>
      <c r="E330" s="129"/>
    </row>
    <row r="331" spans="1:5" ht="12.75" hidden="1" customHeight="1" x14ac:dyDescent="0.25">
      <c r="A331" s="123" t="s">
        <v>1</v>
      </c>
      <c r="B331" s="124"/>
      <c r="C331" s="125"/>
      <c r="D331" s="126"/>
      <c r="E331" s="81">
        <f>SUM(E323:E330)</f>
        <v>0</v>
      </c>
    </row>
    <row r="332" spans="1:5" ht="12.75" hidden="1" customHeight="1" x14ac:dyDescent="0.25">
      <c r="A332" s="159" t="s">
        <v>18</v>
      </c>
      <c r="B332" s="160"/>
      <c r="C332" s="161"/>
      <c r="D332" s="162"/>
      <c r="E332" s="163" t="e">
        <f>(E321+E331+#REF!)</f>
        <v>#REF!</v>
      </c>
    </row>
    <row r="333" spans="1:5" ht="12.75" customHeight="1" x14ac:dyDescent="0.25">
      <c r="A333" s="90" t="s">
        <v>22</v>
      </c>
      <c r="B333" s="91"/>
      <c r="C333" s="91"/>
      <c r="D333" s="92"/>
      <c r="E333" s="93"/>
    </row>
    <row r="334" spans="1:5" ht="12.75" customHeight="1" x14ac:dyDescent="0.25">
      <c r="A334" s="176" t="s">
        <v>479</v>
      </c>
      <c r="B334" s="176" t="s">
        <v>289</v>
      </c>
      <c r="C334" s="109" t="s">
        <v>290</v>
      </c>
      <c r="D334" s="110" t="s">
        <v>430</v>
      </c>
      <c r="E334" s="177">
        <v>22705</v>
      </c>
    </row>
    <row r="335" spans="1:5" ht="12.75" customHeight="1" x14ac:dyDescent="0.25">
      <c r="A335" s="176" t="s">
        <v>480</v>
      </c>
      <c r="B335" s="176" t="s">
        <v>345</v>
      </c>
      <c r="C335" s="109" t="s">
        <v>346</v>
      </c>
      <c r="D335" s="110" t="s">
        <v>430</v>
      </c>
      <c r="E335" s="177">
        <v>20283</v>
      </c>
    </row>
    <row r="336" spans="1:5" ht="12.75" customHeight="1" x14ac:dyDescent="0.25">
      <c r="A336" s="176" t="s">
        <v>481</v>
      </c>
      <c r="B336" s="176" t="s">
        <v>484</v>
      </c>
      <c r="C336" s="109" t="s">
        <v>517</v>
      </c>
      <c r="D336" s="110" t="s">
        <v>430</v>
      </c>
      <c r="E336" s="177">
        <v>29608</v>
      </c>
    </row>
    <row r="337" spans="1:5" ht="12.75" customHeight="1" x14ac:dyDescent="0.25">
      <c r="A337" s="176" t="s">
        <v>482</v>
      </c>
      <c r="B337" s="176" t="s">
        <v>485</v>
      </c>
      <c r="C337" s="109" t="s">
        <v>518</v>
      </c>
      <c r="D337" s="110" t="s">
        <v>430</v>
      </c>
      <c r="E337" s="177">
        <v>22595</v>
      </c>
    </row>
    <row r="338" spans="1:5" ht="12.75" customHeight="1" x14ac:dyDescent="0.25">
      <c r="A338" s="176" t="s">
        <v>457</v>
      </c>
      <c r="B338" s="176" t="s">
        <v>468</v>
      </c>
      <c r="C338" s="109" t="s">
        <v>510</v>
      </c>
      <c r="D338" s="110" t="s">
        <v>430</v>
      </c>
      <c r="E338" s="177">
        <v>9670</v>
      </c>
    </row>
    <row r="339" spans="1:5" ht="12.75" customHeight="1" x14ac:dyDescent="0.25">
      <c r="A339" s="176" t="s">
        <v>483</v>
      </c>
      <c r="B339" s="176" t="s">
        <v>486</v>
      </c>
      <c r="C339" s="109" t="s">
        <v>519</v>
      </c>
      <c r="D339" s="110" t="s">
        <v>430</v>
      </c>
      <c r="E339" s="177">
        <v>24911</v>
      </c>
    </row>
    <row r="340" spans="1:5" ht="12.75" customHeight="1" x14ac:dyDescent="0.25">
      <c r="A340" s="231" t="s">
        <v>429</v>
      </c>
      <c r="B340" s="232"/>
      <c r="C340" s="232"/>
      <c r="D340" s="232"/>
      <c r="E340" s="80">
        <f>SUM(E334:E339)</f>
        <v>129772</v>
      </c>
    </row>
    <row r="341" spans="1:5" ht="12.75" customHeight="1" x14ac:dyDescent="0.25">
      <c r="A341" s="225" t="s">
        <v>491</v>
      </c>
      <c r="B341" s="226"/>
      <c r="C341" s="226"/>
      <c r="D341" s="157"/>
      <c r="E341" s="158">
        <f>E321+E340</f>
        <v>351668</v>
      </c>
    </row>
    <row r="342" spans="1:5" ht="12.75" customHeight="1" x14ac:dyDescent="0.25">
      <c r="A342" s="229" t="s">
        <v>11</v>
      </c>
      <c r="B342" s="230"/>
      <c r="C342" s="230"/>
      <c r="D342" s="130"/>
      <c r="E342" s="84"/>
    </row>
    <row r="343" spans="1:5" ht="12.75" customHeight="1" x14ac:dyDescent="0.25">
      <c r="A343" s="90" t="s">
        <v>21</v>
      </c>
      <c r="B343" s="91"/>
      <c r="C343" s="91"/>
      <c r="D343" s="92"/>
      <c r="E343" s="93"/>
    </row>
    <row r="344" spans="1:5" ht="12.75" customHeight="1" x14ac:dyDescent="0.25">
      <c r="A344" s="180" t="s">
        <v>361</v>
      </c>
      <c r="B344" s="145" t="s">
        <v>362</v>
      </c>
      <c r="C344" s="109" t="s">
        <v>363</v>
      </c>
      <c r="D344" s="110" t="s">
        <v>266</v>
      </c>
      <c r="E344" s="171">
        <v>168645</v>
      </c>
    </row>
    <row r="345" spans="1:5" ht="12.75" customHeight="1" x14ac:dyDescent="0.25">
      <c r="A345" s="123" t="s">
        <v>429</v>
      </c>
      <c r="B345" s="124"/>
      <c r="C345" s="125"/>
      <c r="D345" s="126"/>
      <c r="E345" s="81">
        <f>SUM(E344:E344)</f>
        <v>168645</v>
      </c>
    </row>
    <row r="346" spans="1:5" ht="15" hidden="1" x14ac:dyDescent="0.25">
      <c r="A346" s="90" t="s">
        <v>22</v>
      </c>
      <c r="B346" s="91"/>
      <c r="C346" s="91"/>
      <c r="D346" s="92"/>
      <c r="E346" s="93"/>
    </row>
    <row r="347" spans="1:5" ht="12.75" hidden="1" customHeight="1" x14ac:dyDescent="0.25">
      <c r="A347" s="156"/>
      <c r="B347" s="139"/>
      <c r="C347" s="148"/>
      <c r="D347" s="139"/>
      <c r="E347" s="140"/>
    </row>
    <row r="348" spans="1:5" ht="12.75" hidden="1" customHeight="1" x14ac:dyDescent="0.25">
      <c r="A348" s="123" t="s">
        <v>1</v>
      </c>
      <c r="B348" s="124"/>
      <c r="C348" s="125"/>
      <c r="D348" s="126"/>
      <c r="E348" s="81">
        <f>SUM(E346:E347)</f>
        <v>0</v>
      </c>
    </row>
    <row r="349" spans="1:5" ht="12.75" customHeight="1" x14ac:dyDescent="0.25">
      <c r="A349" s="90" t="s">
        <v>22</v>
      </c>
      <c r="B349" s="91"/>
      <c r="C349" s="91"/>
      <c r="D349" s="92"/>
      <c r="E349" s="93"/>
    </row>
    <row r="350" spans="1:5" ht="12.75" customHeight="1" x14ac:dyDescent="0.25">
      <c r="A350" s="180" t="s">
        <v>487</v>
      </c>
      <c r="B350" s="176" t="s">
        <v>489</v>
      </c>
      <c r="C350" s="109" t="s">
        <v>523</v>
      </c>
      <c r="D350" s="110" t="s">
        <v>430</v>
      </c>
      <c r="E350" s="177">
        <v>61604</v>
      </c>
    </row>
    <row r="351" spans="1:5" ht="12.75" customHeight="1" x14ac:dyDescent="0.25">
      <c r="A351" s="180" t="s">
        <v>488</v>
      </c>
      <c r="B351" s="176" t="s">
        <v>490</v>
      </c>
      <c r="C351" s="109" t="s">
        <v>524</v>
      </c>
      <c r="D351" s="110" t="s">
        <v>430</v>
      </c>
      <c r="E351" s="177">
        <v>231820</v>
      </c>
    </row>
    <row r="352" spans="1:5" ht="12.75" customHeight="1" x14ac:dyDescent="0.25">
      <c r="A352" s="231" t="s">
        <v>429</v>
      </c>
      <c r="B352" s="232"/>
      <c r="C352" s="232"/>
      <c r="D352" s="232"/>
      <c r="E352" s="80">
        <f>SUM(E350:E351)</f>
        <v>293424</v>
      </c>
    </row>
    <row r="353" spans="1:5" ht="12.75" customHeight="1" x14ac:dyDescent="0.25">
      <c r="A353" s="225" t="s">
        <v>428</v>
      </c>
      <c r="B353" s="226"/>
      <c r="C353" s="226"/>
      <c r="D353" s="157"/>
      <c r="E353" s="158">
        <f>E345+E352</f>
        <v>462069</v>
      </c>
    </row>
    <row r="354" spans="1:5" ht="12.75" customHeight="1" x14ac:dyDescent="0.25">
      <c r="A354" s="229" t="s">
        <v>426</v>
      </c>
      <c r="B354" s="230"/>
      <c r="C354" s="230"/>
      <c r="D354" s="130"/>
      <c r="E354" s="84"/>
    </row>
    <row r="355" spans="1:5" ht="12.75" customHeight="1" x14ac:dyDescent="0.25">
      <c r="A355" s="90" t="s">
        <v>21</v>
      </c>
      <c r="B355" s="91"/>
      <c r="C355" s="91"/>
      <c r="D355" s="92"/>
      <c r="E355" s="93"/>
    </row>
    <row r="356" spans="1:5" ht="12.75" customHeight="1" x14ac:dyDescent="0.25">
      <c r="A356" s="167" t="s">
        <v>364</v>
      </c>
      <c r="B356" s="167" t="s">
        <v>365</v>
      </c>
      <c r="C356" s="109" t="s">
        <v>366</v>
      </c>
      <c r="D356" s="110" t="s">
        <v>266</v>
      </c>
      <c r="E356" s="183">
        <v>11710</v>
      </c>
    </row>
    <row r="357" spans="1:5" ht="12.75" customHeight="1" x14ac:dyDescent="0.25">
      <c r="A357" s="167" t="s">
        <v>367</v>
      </c>
      <c r="B357" s="167" t="s">
        <v>368</v>
      </c>
      <c r="C357" s="109" t="s">
        <v>369</v>
      </c>
      <c r="D357" s="110" t="s">
        <v>266</v>
      </c>
      <c r="E357" s="183">
        <v>5224</v>
      </c>
    </row>
    <row r="358" spans="1:5" ht="12.75" hidden="1" customHeight="1" x14ac:dyDescent="0.25">
      <c r="A358" s="98" t="s">
        <v>1</v>
      </c>
      <c r="B358" s="98"/>
      <c r="C358" s="131"/>
      <c r="D358" s="100"/>
      <c r="E358" s="80">
        <f>SUM(E356:E357)</f>
        <v>16934</v>
      </c>
    </row>
    <row r="359" spans="1:5" ht="12.75" hidden="1" customHeight="1" x14ac:dyDescent="0.25">
      <c r="A359" s="90" t="s">
        <v>22</v>
      </c>
      <c r="B359" s="91"/>
      <c r="C359" s="91"/>
      <c r="D359" s="92"/>
      <c r="E359" s="93"/>
    </row>
    <row r="360" spans="1:5" ht="12.75" hidden="1" customHeight="1" x14ac:dyDescent="0.25">
      <c r="A360" s="149"/>
      <c r="B360" s="149"/>
      <c r="C360" s="155"/>
      <c r="D360" s="150"/>
      <c r="E360" s="151"/>
    </row>
    <row r="361" spans="1:5" ht="12.75" hidden="1" customHeight="1" x14ac:dyDescent="0.25">
      <c r="A361" s="152"/>
      <c r="B361" s="153"/>
      <c r="C361" s="147"/>
      <c r="D361" s="150"/>
      <c r="E361" s="154"/>
    </row>
    <row r="362" spans="1:5" ht="12.75" hidden="1" customHeight="1" x14ac:dyDescent="0.25">
      <c r="A362" s="149"/>
      <c r="B362" s="149"/>
      <c r="C362" s="148"/>
      <c r="D362" s="150"/>
      <c r="E362" s="151"/>
    </row>
    <row r="363" spans="1:5" ht="12.75" hidden="1" customHeight="1" x14ac:dyDescent="0.25">
      <c r="A363" s="98" t="s">
        <v>1</v>
      </c>
      <c r="B363" s="98"/>
      <c r="C363" s="131"/>
      <c r="D363" s="100"/>
      <c r="E363" s="80">
        <f>SUM(E360:E362)</f>
        <v>0</v>
      </c>
    </row>
    <row r="364" spans="1:5" ht="12.75" customHeight="1" x14ac:dyDescent="0.25">
      <c r="A364" s="123" t="s">
        <v>429</v>
      </c>
      <c r="B364" s="124"/>
      <c r="C364" s="125"/>
      <c r="D364" s="126"/>
      <c r="E364" s="81">
        <f>E356+E357</f>
        <v>16934</v>
      </c>
    </row>
    <row r="365" spans="1:5" ht="12.75" customHeight="1" x14ac:dyDescent="0.25">
      <c r="A365" s="90" t="s">
        <v>22</v>
      </c>
      <c r="B365" s="91"/>
      <c r="C365" s="91"/>
      <c r="D365" s="92"/>
      <c r="E365" s="93"/>
    </row>
    <row r="366" spans="1:5" ht="12.75" customHeight="1" x14ac:dyDescent="0.25">
      <c r="A366" s="167" t="s">
        <v>494</v>
      </c>
      <c r="B366" s="167" t="s">
        <v>498</v>
      </c>
      <c r="C366" s="109" t="s">
        <v>520</v>
      </c>
      <c r="D366" s="176" t="s">
        <v>430</v>
      </c>
      <c r="E366" s="183">
        <v>36369</v>
      </c>
    </row>
    <row r="367" spans="1:5" ht="12.75" customHeight="1" x14ac:dyDescent="0.25">
      <c r="A367" s="167" t="s">
        <v>495</v>
      </c>
      <c r="B367" s="167" t="s">
        <v>499</v>
      </c>
      <c r="C367" s="109" t="s">
        <v>521</v>
      </c>
      <c r="D367" s="176" t="s">
        <v>430</v>
      </c>
      <c r="E367" s="183">
        <v>15420</v>
      </c>
    </row>
    <row r="368" spans="1:5" ht="12.75" customHeight="1" x14ac:dyDescent="0.25">
      <c r="A368" s="167" t="s">
        <v>496</v>
      </c>
      <c r="B368" s="167" t="s">
        <v>500</v>
      </c>
      <c r="C368" s="109" t="s">
        <v>522</v>
      </c>
      <c r="D368" s="176" t="s">
        <v>430</v>
      </c>
      <c r="E368" s="183">
        <v>7630</v>
      </c>
    </row>
    <row r="369" spans="1:5" ht="12.75" customHeight="1" x14ac:dyDescent="0.25">
      <c r="A369" s="167" t="s">
        <v>497</v>
      </c>
      <c r="B369" s="167" t="s">
        <v>337</v>
      </c>
      <c r="C369" s="109" t="s">
        <v>338</v>
      </c>
      <c r="D369" s="176" t="s">
        <v>430</v>
      </c>
      <c r="E369" s="183">
        <v>20245</v>
      </c>
    </row>
    <row r="370" spans="1:5" ht="12.75" customHeight="1" x14ac:dyDescent="0.25">
      <c r="A370" s="231" t="s">
        <v>429</v>
      </c>
      <c r="B370" s="232"/>
      <c r="C370" s="232"/>
      <c r="D370" s="232"/>
      <c r="E370" s="80">
        <f>SUM(E366:E369)</f>
        <v>79664</v>
      </c>
    </row>
    <row r="371" spans="1:5" ht="12.75" customHeight="1" x14ac:dyDescent="0.25">
      <c r="A371" s="225" t="s">
        <v>427</v>
      </c>
      <c r="B371" s="226"/>
      <c r="C371" s="226"/>
      <c r="D371" s="157"/>
      <c r="E371" s="164">
        <f>E364+E370</f>
        <v>96598</v>
      </c>
    </row>
  </sheetData>
  <mergeCells count="35">
    <mergeCell ref="A307:D307"/>
    <mergeCell ref="A340:D340"/>
    <mergeCell ref="A352:D352"/>
    <mergeCell ref="A251:C251"/>
    <mergeCell ref="A308:C308"/>
    <mergeCell ref="A341:C341"/>
    <mergeCell ref="A1:C1"/>
    <mergeCell ref="A31:E31"/>
    <mergeCell ref="A33:D33"/>
    <mergeCell ref="A52:D52"/>
    <mergeCell ref="A57:D57"/>
    <mergeCell ref="A180:E180"/>
    <mergeCell ref="A182:D182"/>
    <mergeCell ref="A77:E77"/>
    <mergeCell ref="A79:D79"/>
    <mergeCell ref="A114:D114"/>
    <mergeCell ref="A125:E125"/>
    <mergeCell ref="A127:D127"/>
    <mergeCell ref="A176:D176"/>
    <mergeCell ref="A64:D64"/>
    <mergeCell ref="A69:D69"/>
    <mergeCell ref="A120:D120"/>
    <mergeCell ref="A371:C371"/>
    <mergeCell ref="A353:C353"/>
    <mergeCell ref="A309:D309"/>
    <mergeCell ref="A342:C342"/>
    <mergeCell ref="A354:C354"/>
    <mergeCell ref="A370:D370"/>
    <mergeCell ref="A189:D189"/>
    <mergeCell ref="A200:E200"/>
    <mergeCell ref="A202:D202"/>
    <mergeCell ref="A204:C204"/>
    <mergeCell ref="A271:D271"/>
    <mergeCell ref="A195:D195"/>
    <mergeCell ref="A170:B170"/>
  </mergeCells>
  <conditionalFormatting sqref="C358:C360 C321 C345:C348 C220 C29 C232:C233 C323:C332">
    <cfRule type="timePeriod" dxfId="7" priority="29" stopIfTrue="1" timePeriod="nextWeek">
      <formula>AND(ROUNDDOWN(C29,0)-TODAY()&gt;(7-WEEKDAY(TODAY())),ROUNDDOWN(C29,0)-TODAY()&lt;(15-WEEKDAY(TODAY())))</formula>
    </cfRule>
    <cfRule type="timePeriod" dxfId="6" priority="30" stopIfTrue="1" timePeriod="thisWeek">
      <formula>AND(TODAY()-ROUNDDOWN(C29,0)&lt;=WEEKDAY(TODAY())-1,ROUNDDOWN(C29,0)-TODAY()&lt;=7-WEEKDAY(TODAY()))</formula>
    </cfRule>
  </conditionalFormatting>
  <conditionalFormatting sqref="C363">
    <cfRule type="timePeriod" dxfId="5" priority="9" stopIfTrue="1" timePeriod="nextWeek">
      <formula>AND(ROUNDDOWN(C363,0)-TODAY()&gt;(7-WEEKDAY(TODAY())),ROUNDDOWN(C363,0)-TODAY()&lt;(15-WEEKDAY(TODAY())))</formula>
    </cfRule>
    <cfRule type="timePeriod" dxfId="4" priority="10" stopIfTrue="1" timePeriod="thisWeek">
      <formula>AND(TODAY()-ROUNDDOWN(C363,0)&lt;=WEEKDAY(TODAY())-1,ROUNDDOWN(C363,0)-TODAY()&lt;=7-WEEKDAY(TODAY()))</formula>
    </cfRule>
  </conditionalFormatting>
  <conditionalFormatting sqref="C250">
    <cfRule type="timePeriod" dxfId="3" priority="3" stopIfTrue="1" timePeriod="nextWeek">
      <formula>AND(ROUNDDOWN(C250,0)-TODAY()&gt;(7-WEEKDAY(TODAY())),ROUNDDOWN(C250,0)-TODAY()&lt;(15-WEEKDAY(TODAY())))</formula>
    </cfRule>
    <cfRule type="timePeriod" dxfId="2" priority="4" stopIfTrue="1" timePeriod="thisWeek">
      <formula>AND(TODAY()-ROUNDDOWN(C250,0)&lt;=WEEKDAY(TODAY())-1,ROUNDDOWN(C250,0)-TODAY()&lt;=7-WEEKDAY(TODAY()))</formula>
    </cfRule>
  </conditionalFormatting>
  <conditionalFormatting sqref="C364">
    <cfRule type="timePeriod" dxfId="1" priority="1" stopIfTrue="1" timePeriod="nextWeek">
      <formula>AND(ROUNDDOWN(C364,0)-TODAY()&gt;(7-WEEKDAY(TODAY())),ROUNDDOWN(C364,0)-TODAY()&lt;(15-WEEKDAY(TODAY())))</formula>
    </cfRule>
    <cfRule type="timePeriod" dxfId="0" priority="2" stopIfTrue="1" timePeriod="thisWeek">
      <formula>AND(TODAY()-ROUNDDOWN(C364,0)&lt;=WEEKDAY(TODAY())-1,ROUNDDOWN(C364,0)-TODAY()&lt;=7-WEEKDAY(TODAY()))</formula>
    </cfRule>
  </conditionalFormatting>
  <pageMargins left="0.7" right="0.7" top="0.75" bottom="0.75" header="0.3" footer="0.3"/>
  <pageSetup paperSize="9" scale="7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Opće obrazovanje</vt:lpstr>
      <vt:lpstr>ZA PDF WEB</vt:lpstr>
      <vt:lpstr>'ZA PDF WEB'!Print_Area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it@mobilnost.hr</dc:creator>
  <cp:lastModifiedBy>Filip Gašparović</cp:lastModifiedBy>
  <cp:lastPrinted>2014-10-13T09:32:01Z</cp:lastPrinted>
  <dcterms:created xsi:type="dcterms:W3CDTF">2010-08-18T08:52:33Z</dcterms:created>
  <dcterms:modified xsi:type="dcterms:W3CDTF">2015-09-10T13:47:57Z</dcterms:modified>
</cp:coreProperties>
</file>